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9420" windowHeight="11020" tabRatio="701" firstSheet="1" activeTab="1"/>
  </bookViews>
  <sheets>
    <sheet name="Hamilton - 1792" sheetId="1" r:id="rId1"/>
    <sheet name="Feuil9" sheetId="10" r:id="rId2"/>
    <sheet name="Jefferson" sheetId="2" r:id="rId3"/>
    <sheet name="Hamilton" sheetId="3" r:id="rId4"/>
    <sheet name="Adams" sheetId="4" r:id="rId5"/>
    <sheet name="Webster" sheetId="5" r:id="rId6"/>
    <sheet name="Hill 1940" sheetId="6" r:id="rId7"/>
    <sheet name="Hill 2020" sheetId="7" r:id="rId8"/>
    <sheet name="Alabama paradox" sheetId="8" r:id="rId9"/>
    <sheet name="New states paradox" sheetId="9" r:id="rId10"/>
  </sheets>
  <calcPr calcId="124519"/>
</workbook>
</file>

<file path=xl/calcChain.xml><?xml version="1.0" encoding="utf-8"?>
<calcChain xmlns="http://schemas.openxmlformats.org/spreadsheetml/2006/main">
  <c r="M23" i="10"/>
  <c r="E23"/>
  <c r="D23"/>
  <c r="B23"/>
  <c r="D26" s="1"/>
  <c r="M23" i="3"/>
  <c r="E23"/>
  <c r="D23"/>
  <c r="B23"/>
  <c r="D26" s="1"/>
  <c r="F49" i="9" l="1"/>
  <c r="B49"/>
  <c r="L44" i="8"/>
  <c r="J44"/>
  <c r="B44"/>
  <c r="F42"/>
  <c r="E42"/>
  <c r="D42"/>
  <c r="E41"/>
  <c r="D41"/>
  <c r="F41" s="1"/>
  <c r="D40"/>
  <c r="E40" s="1"/>
  <c r="F39"/>
  <c r="E39"/>
  <c r="D39"/>
  <c r="F38"/>
  <c r="E38"/>
  <c r="D38"/>
  <c r="E37"/>
  <c r="D37"/>
  <c r="F37" s="1"/>
  <c r="D36"/>
  <c r="E36" s="1"/>
  <c r="F35"/>
  <c r="E35"/>
  <c r="D35"/>
  <c r="F34"/>
  <c r="E34"/>
  <c r="D34"/>
  <c r="E33"/>
  <c r="D33"/>
  <c r="F33" s="1"/>
  <c r="D32"/>
  <c r="E32" s="1"/>
  <c r="E31"/>
  <c r="F31" s="1"/>
  <c r="D31"/>
  <c r="F30"/>
  <c r="E30"/>
  <c r="D30"/>
  <c r="E29"/>
  <c r="D29"/>
  <c r="F29" s="1"/>
  <c r="D28"/>
  <c r="E28" s="1"/>
  <c r="F27"/>
  <c r="E27"/>
  <c r="D27"/>
  <c r="F26"/>
  <c r="E26"/>
  <c r="D26"/>
  <c r="E25"/>
  <c r="D25"/>
  <c r="F25" s="1"/>
  <c r="D24"/>
  <c r="E24" s="1"/>
  <c r="F23"/>
  <c r="E23"/>
  <c r="D23"/>
  <c r="F22"/>
  <c r="E22"/>
  <c r="D22"/>
  <c r="E21"/>
  <c r="D21"/>
  <c r="F21" s="1"/>
  <c r="D20"/>
  <c r="E20" s="1"/>
  <c r="F19"/>
  <c r="E19"/>
  <c r="D19"/>
  <c r="F18"/>
  <c r="E18"/>
  <c r="D18"/>
  <c r="E17"/>
  <c r="D17"/>
  <c r="F17" s="1"/>
  <c r="D16"/>
  <c r="E16" s="1"/>
  <c r="F15"/>
  <c r="E15"/>
  <c r="D15"/>
  <c r="F14"/>
  <c r="E14"/>
  <c r="D14"/>
  <c r="E13"/>
  <c r="D13"/>
  <c r="F13" s="1"/>
  <c r="D12"/>
  <c r="E12" s="1"/>
  <c r="F11"/>
  <c r="E11"/>
  <c r="D11"/>
  <c r="F10"/>
  <c r="E10"/>
  <c r="D10"/>
  <c r="E9"/>
  <c r="D9"/>
  <c r="F9" s="1"/>
  <c r="D8"/>
  <c r="E8" s="1"/>
  <c r="F7"/>
  <c r="E7"/>
  <c r="D7"/>
  <c r="F6"/>
  <c r="E6"/>
  <c r="D6"/>
  <c r="E5"/>
  <c r="D5"/>
  <c r="F5" s="1"/>
  <c r="G56" i="7"/>
  <c r="B56"/>
  <c r="D53" i="6"/>
  <c r="B53"/>
  <c r="E44" i="8" l="1"/>
  <c r="F12"/>
  <c r="F20"/>
  <c r="F28"/>
  <c r="F36"/>
  <c r="F8"/>
  <c r="F16"/>
  <c r="F24"/>
  <c r="F32"/>
  <c r="F40"/>
  <c r="D44"/>
  <c r="B31" i="5"/>
  <c r="E3" s="1"/>
  <c r="B31" i="4"/>
  <c r="H1" s="1"/>
  <c r="F22" i="2"/>
  <c r="B22"/>
  <c r="M23" i="1"/>
  <c r="B23"/>
  <c r="D26"/>
  <c r="D23"/>
  <c r="E23"/>
  <c r="D28" i="5" l="1"/>
  <c r="E28" s="1"/>
  <c r="D24"/>
  <c r="E24" s="1"/>
  <c r="D20"/>
  <c r="E20" s="1"/>
  <c r="D16"/>
  <c r="E16" s="1"/>
  <c r="D12"/>
  <c r="E12" s="1"/>
  <c r="D8"/>
  <c r="E8" s="1"/>
  <c r="D29"/>
  <c r="E29" s="1"/>
  <c r="D25"/>
  <c r="E25" s="1"/>
  <c r="D21"/>
  <c r="E21" s="1"/>
  <c r="D17"/>
  <c r="E17" s="1"/>
  <c r="D13"/>
  <c r="E13" s="1"/>
  <c r="D9"/>
  <c r="E9" s="1"/>
  <c r="D26"/>
  <c r="E26" s="1"/>
  <c r="D22"/>
  <c r="E22" s="1"/>
  <c r="D18"/>
  <c r="E18" s="1"/>
  <c r="D14"/>
  <c r="E14" s="1"/>
  <c r="D10"/>
  <c r="E10" s="1"/>
  <c r="D6"/>
  <c r="E6" s="1"/>
  <c r="D27"/>
  <c r="E27" s="1"/>
  <c r="D23"/>
  <c r="E23" s="1"/>
  <c r="D19"/>
  <c r="E19" s="1"/>
  <c r="D15"/>
  <c r="E15" s="1"/>
  <c r="D11"/>
  <c r="E11" s="1"/>
  <c r="D7"/>
  <c r="E7" s="1"/>
  <c r="D28" i="4"/>
  <c r="F28" s="1"/>
  <c r="D26"/>
  <c r="F26" s="1"/>
  <c r="D24"/>
  <c r="F24" s="1"/>
  <c r="D22"/>
  <c r="F22" s="1"/>
  <c r="D20"/>
  <c r="F20" s="1"/>
  <c r="D18"/>
  <c r="F18" s="1"/>
  <c r="D16"/>
  <c r="F16" s="1"/>
  <c r="D14"/>
  <c r="F14" s="1"/>
  <c r="D12"/>
  <c r="F12" s="1"/>
  <c r="D10"/>
  <c r="F10" s="1"/>
  <c r="D8"/>
  <c r="F8" s="1"/>
  <c r="D6"/>
  <c r="F6" s="1"/>
  <c r="D21"/>
  <c r="F21" s="1"/>
  <c r="D13"/>
  <c r="F13" s="1"/>
  <c r="D9"/>
  <c r="F9" s="1"/>
  <c r="J29"/>
  <c r="L29" s="1"/>
  <c r="J23"/>
  <c r="L23" s="1"/>
  <c r="J19"/>
  <c r="L19" s="1"/>
  <c r="J15"/>
  <c r="L15" s="1"/>
  <c r="J11"/>
  <c r="L11" s="1"/>
  <c r="J7"/>
  <c r="L7" s="1"/>
  <c r="J28"/>
  <c r="L28" s="1"/>
  <c r="J26"/>
  <c r="L26" s="1"/>
  <c r="J24"/>
  <c r="L24" s="1"/>
  <c r="J22"/>
  <c r="L22" s="1"/>
  <c r="J20"/>
  <c r="L20" s="1"/>
  <c r="J18"/>
  <c r="L18" s="1"/>
  <c r="J16"/>
  <c r="L16" s="1"/>
  <c r="J14"/>
  <c r="L14" s="1"/>
  <c r="J12"/>
  <c r="L12" s="1"/>
  <c r="J10"/>
  <c r="L10" s="1"/>
  <c r="J8"/>
  <c r="L8" s="1"/>
  <c r="J6"/>
  <c r="L6" s="1"/>
  <c r="D29"/>
  <c r="F29" s="1"/>
  <c r="D27"/>
  <c r="F27" s="1"/>
  <c r="D25"/>
  <c r="F25" s="1"/>
  <c r="D23"/>
  <c r="F23" s="1"/>
  <c r="D19"/>
  <c r="F19" s="1"/>
  <c r="D17"/>
  <c r="F17" s="1"/>
  <c r="D15"/>
  <c r="F15" s="1"/>
  <c r="D11"/>
  <c r="F11" s="1"/>
  <c r="D7"/>
  <c r="F7" s="1"/>
  <c r="J27"/>
  <c r="L27" s="1"/>
  <c r="J25"/>
  <c r="L25" s="1"/>
  <c r="J21"/>
  <c r="L21" s="1"/>
  <c r="J17"/>
  <c r="L17" s="1"/>
  <c r="J13"/>
  <c r="L13" s="1"/>
  <c r="J9"/>
  <c r="L9" s="1"/>
  <c r="E31" i="5" l="1"/>
  <c r="L31" i="4"/>
  <c r="F31"/>
</calcChain>
</file>

<file path=xl/sharedStrings.xml><?xml version="1.0" encoding="utf-8"?>
<sst xmlns="http://schemas.openxmlformats.org/spreadsheetml/2006/main" count="709" uniqueCount="187">
  <si>
    <t>NH</t>
  </si>
  <si>
    <t>MA</t>
  </si>
  <si>
    <t>RI</t>
  </si>
  <si>
    <t>CT</t>
  </si>
  <si>
    <t>NY</t>
  </si>
  <si>
    <t>NJ</t>
  </si>
  <si>
    <t>PA</t>
  </si>
  <si>
    <t>DE</t>
  </si>
  <si>
    <t>MD</t>
  </si>
  <si>
    <t>VA</t>
  </si>
  <si>
    <t>NC</t>
  </si>
  <si>
    <t>SC</t>
  </si>
  <si>
    <t>GA</t>
  </si>
  <si>
    <t>VT</t>
  </si>
  <si>
    <t>KY</t>
  </si>
  <si>
    <t xml:space="preserve">State </t>
  </si>
  <si>
    <t>Population</t>
  </si>
  <si>
    <t>The number of House seats was set at 120.</t>
  </si>
  <si>
    <t>D=</t>
  </si>
  <si>
    <t>Quota</t>
  </si>
  <si>
    <t>Round down</t>
  </si>
  <si>
    <t>sum</t>
  </si>
  <si>
    <t>Fractional</t>
  </si>
  <si>
    <t>Parts</t>
  </si>
  <si>
    <t>sorted</t>
  </si>
  <si>
    <t>The top 9 of these pick</t>
  </si>
  <si>
    <t>up a seat in the House</t>
  </si>
  <si>
    <t>Final apportionment</t>
  </si>
  <si>
    <t>Total U. S. population divided by the Constitutional boundary of 30,000 is</t>
  </si>
  <si>
    <t>of largest remainders.</t>
  </si>
  <si>
    <t>Number of</t>
  </si>
  <si>
    <t>people per</t>
  </si>
  <si>
    <t>representative</t>
  </si>
  <si>
    <t>Notice that several</t>
  </si>
  <si>
    <t>states have less than</t>
  </si>
  <si>
    <t>the Constitutionally-</t>
  </si>
  <si>
    <t>mandated 30,000</t>
  </si>
  <si>
    <t>people per representative</t>
  </si>
  <si>
    <t>This bill received the first-ever presidential veto in U.S. history.</t>
  </si>
  <si>
    <t>TOTAL</t>
  </si>
  <si>
    <t xml:space="preserve">, the U.S. population divided by </t>
  </si>
  <si>
    <t>the number of House seats.</t>
  </si>
  <si>
    <r>
      <t xml:space="preserve">This is </t>
    </r>
    <r>
      <rPr>
        <b/>
        <sz val="10"/>
        <rFont val="Arial"/>
        <family val="2"/>
      </rPr>
      <t>Hamilton's method</t>
    </r>
    <r>
      <rPr>
        <sz val="10"/>
        <rFont val="Arial"/>
      </rPr>
      <t>, or the method</t>
    </r>
  </si>
  <si>
    <r>
      <t>1790 Census</t>
    </r>
    <r>
      <rPr>
        <sz val="10"/>
        <rFont val="Arial"/>
      </rPr>
      <t xml:space="preserve"> results as reported to Congress</t>
    </r>
  </si>
  <si>
    <r>
      <t xml:space="preserve">This is the apportionment of </t>
    </r>
    <r>
      <rPr>
        <b/>
        <sz val="10"/>
        <rFont val="Arial"/>
        <family val="2"/>
      </rPr>
      <t>1792</t>
    </r>
    <r>
      <rPr>
        <sz val="10"/>
        <rFont val="Arial"/>
      </rPr>
      <t xml:space="preserve"> by "</t>
    </r>
    <r>
      <rPr>
        <b/>
        <sz val="10"/>
        <rFont val="Arial"/>
        <family val="2"/>
      </rPr>
      <t>Jefferson's method</t>
    </r>
    <r>
      <rPr>
        <sz val="10"/>
        <rFont val="Arial"/>
      </rPr>
      <t>"</t>
    </r>
  </si>
  <si>
    <t xml:space="preserve">, the U.S. Population divided by the </t>
  </si>
  <si>
    <t>Number of House seats :</t>
  </si>
  <si>
    <t>number of seats</t>
  </si>
  <si>
    <t>Current d:</t>
  </si>
  <si>
    <t>Jefferson</t>
  </si>
  <si>
    <t>apportionment</t>
  </si>
  <si>
    <t># people per rep, Jefferson</t>
  </si>
  <si>
    <t>Total</t>
  </si>
  <si>
    <r>
      <t xml:space="preserve">This is the apportionment of </t>
    </r>
    <r>
      <rPr>
        <b/>
        <sz val="10"/>
        <rFont val="Arial"/>
        <family val="2"/>
      </rPr>
      <t>1832</t>
    </r>
    <r>
      <rPr>
        <sz val="10"/>
        <rFont val="Arial"/>
      </rPr>
      <t xml:space="preserve"> by "</t>
    </r>
    <r>
      <rPr>
        <b/>
        <sz val="10"/>
        <rFont val="Arial"/>
        <family val="2"/>
      </rPr>
      <t>Jefferson's method</t>
    </r>
    <r>
      <rPr>
        <sz val="10"/>
        <rFont val="Arial"/>
      </rPr>
      <t>"</t>
    </r>
  </si>
  <si>
    <t>240 seats</t>
  </si>
  <si>
    <t>Current d for Jefferson:</t>
  </si>
  <si>
    <t>Current d for Adams:</t>
  </si>
  <si>
    <t>Adams</t>
  </si>
  <si>
    <t>State</t>
  </si>
  <si>
    <t>Quota for Jefferson</t>
  </si>
  <si>
    <t>Quota for Adams</t>
  </si>
  <si>
    <t>OH</t>
  </si>
  <si>
    <t>TN</t>
  </si>
  <si>
    <t>ME</t>
  </si>
  <si>
    <t>IN</t>
  </si>
  <si>
    <t>AL</t>
  </si>
  <si>
    <t>LA</t>
  </si>
  <si>
    <t>IL</t>
  </si>
  <si>
    <t>MO</t>
  </si>
  <si>
    <t>MS</t>
  </si>
  <si>
    <t>Webster's method.</t>
  </si>
  <si>
    <t>House size is set to 240.</t>
  </si>
  <si>
    <t>Find a divisor "D" so that all quotas rounded in the usual way produce 240 seats.</t>
  </si>
  <si>
    <t xml:space="preserve"> D =</t>
  </si>
  <si>
    <t>d=</t>
  </si>
  <si>
    <t>Rounded</t>
  </si>
  <si>
    <t>Hill 1940</t>
  </si>
  <si>
    <t>Number of Representatives</t>
  </si>
  <si>
    <t>Priority value</t>
  </si>
  <si>
    <t>CA</t>
  </si>
  <si>
    <t>TX</t>
  </si>
  <si>
    <t>MI</t>
  </si>
  <si>
    <t>WI</t>
  </si>
  <si>
    <t>MN</t>
  </si>
  <si>
    <t>IA</t>
  </si>
  <si>
    <t>OK</t>
  </si>
  <si>
    <t>AR</t>
  </si>
  <si>
    <t>WV</t>
  </si>
  <si>
    <t>FL</t>
  </si>
  <si>
    <t>KS</t>
  </si>
  <si>
    <t>WA</t>
  </si>
  <si>
    <t>NE</t>
  </si>
  <si>
    <t>CO</t>
  </si>
  <si>
    <t>OR</t>
  </si>
  <si>
    <t>SD</t>
  </si>
  <si>
    <t>ND</t>
  </si>
  <si>
    <t>MT</t>
  </si>
  <si>
    <t>UT</t>
  </si>
  <si>
    <t>NM</t>
  </si>
  <si>
    <t>ID</t>
  </si>
  <si>
    <t>AZ</t>
  </si>
  <si>
    <t>WY</t>
  </si>
  <si>
    <t>NV</t>
  </si>
  <si>
    <t>2020 Apportionment by Hill</t>
  </si>
  <si>
    <t>Original D :</t>
  </si>
  <si>
    <t>Adjusted D :</t>
  </si>
  <si>
    <t>Geometric</t>
  </si>
  <si>
    <t>Hill</t>
  </si>
  <si>
    <t>Rounddown</t>
  </si>
  <si>
    <t>Roundup</t>
  </si>
  <si>
    <t xml:space="preserve"> Mean</t>
  </si>
  <si>
    <t>Apportionment</t>
  </si>
  <si>
    <t>California</t>
  </si>
  <si>
    <t>Texas</t>
  </si>
  <si>
    <t>Florida</t>
  </si>
  <si>
    <t>New York</t>
  </si>
  <si>
    <t>Pennsylvania</t>
  </si>
  <si>
    <t>Illinois</t>
  </si>
  <si>
    <t>Ohio</t>
  </si>
  <si>
    <t>Georgia</t>
  </si>
  <si>
    <t>North Carolina</t>
  </si>
  <si>
    <t>Michigan</t>
  </si>
  <si>
    <t>New Jersey</t>
  </si>
  <si>
    <t>Virginia</t>
  </si>
  <si>
    <t>Washington</t>
  </si>
  <si>
    <t>Arizona</t>
  </si>
  <si>
    <t>Massachusetts</t>
  </si>
  <si>
    <t>Tennessee</t>
  </si>
  <si>
    <t>Indiana</t>
  </si>
  <si>
    <t>Maryland</t>
  </si>
  <si>
    <t>Missouri</t>
  </si>
  <si>
    <t>Wisconsin</t>
  </si>
  <si>
    <t>Colorado</t>
  </si>
  <si>
    <t>Minnesota</t>
  </si>
  <si>
    <t>South Carolina</t>
  </si>
  <si>
    <t>Alabama</t>
  </si>
  <si>
    <t>Louisiana</t>
  </si>
  <si>
    <t>Kentucky</t>
  </si>
  <si>
    <t>Oregon</t>
  </si>
  <si>
    <t>Oklahoma</t>
  </si>
  <si>
    <t>Connecticut</t>
  </si>
  <si>
    <t>Utah</t>
  </si>
  <si>
    <t>Iowa</t>
  </si>
  <si>
    <t>Nevada</t>
  </si>
  <si>
    <t>Arkansas</t>
  </si>
  <si>
    <t>Mississippi</t>
  </si>
  <si>
    <t>Kansas</t>
  </si>
  <si>
    <t>New Mexico</t>
  </si>
  <si>
    <t>Nebraska</t>
  </si>
  <si>
    <t>Idaho</t>
  </si>
  <si>
    <t>West Virginia</t>
  </si>
  <si>
    <t>Hawaii</t>
  </si>
  <si>
    <t>New Hampshire</t>
  </si>
  <si>
    <t>Maine</t>
  </si>
  <si>
    <t>Rhode Island</t>
  </si>
  <si>
    <t>Montana</t>
  </si>
  <si>
    <t>Delaware</t>
  </si>
  <si>
    <t>South Dakota</t>
  </si>
  <si>
    <t>North Dakota</t>
  </si>
  <si>
    <t>Alaska</t>
  </si>
  <si>
    <t>Vermont</t>
  </si>
  <si>
    <t>Wyoming</t>
  </si>
  <si>
    <t>United States</t>
  </si>
  <si>
    <t>Alabama Paradox</t>
  </si>
  <si>
    <r>
      <t>Hamilton's method</t>
    </r>
    <r>
      <rPr>
        <sz val="10"/>
        <rFont val="Arial"/>
      </rPr>
      <t>, 1882</t>
    </r>
    <r>
      <rPr>
        <b/>
        <sz val="10"/>
        <rFont val="Arial"/>
        <family val="2"/>
      </rPr>
      <t>, House size 299</t>
    </r>
  </si>
  <si>
    <t>parts</t>
  </si>
  <si>
    <t>Note than every state must be assigned at least 1 Representative, even though its quota rounds to 0 and its remainder is not high enough in the list.</t>
  </si>
  <si>
    <t>Apportionment before Oklahoma</t>
  </si>
  <si>
    <t>Apportionment after Oklahoma</t>
  </si>
  <si>
    <t>Why?</t>
  </si>
  <si>
    <t>Before OK, Hamilton's method would have given WY and NV</t>
  </si>
  <si>
    <t>0 representatives.  To satisfy the Constitution, they are each assigned</t>
  </si>
  <si>
    <t>1 representative.  But this reduces the number of "extra" representatives</t>
  </si>
  <si>
    <t>to be apportioned from 23 to 21.  The 23rd and 22nd highest fractional</t>
  </si>
  <si>
    <t>parts belonged to IA and ME, thus preventing them from gaining an extra</t>
  </si>
  <si>
    <t>representative.</t>
  </si>
  <si>
    <t>After OK, the House size changed, as did each state's fractional part.</t>
  </si>
  <si>
    <t>The same problem with WY and NV persists, so once again</t>
  </si>
  <si>
    <t>the 23rd and 22nd largest fractional parts will not get an extra representative.</t>
  </si>
  <si>
    <t xml:space="preserve">But this time those 2 states were IA (again) and NY.  Thus NY loses a </t>
  </si>
  <si>
    <t>representative to ME even though its own population did not decrease.</t>
  </si>
  <si>
    <t>Fractional part</t>
  </si>
  <si>
    <t>Before OK:</t>
  </si>
  <si>
    <t>After OK:</t>
  </si>
  <si>
    <t xml:space="preserve">OK </t>
  </si>
  <si>
    <t>total</t>
  </si>
  <si>
    <t>The number of House seats was set at 105.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</si>
</sst>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9" formatCode="0.0000"/>
    <numFmt numFmtId="190" formatCode="_(* #,##0_);_(* \(#,##0\);_(* &quot;-&quot;??_);_(@_)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89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/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3" fontId="3" fillId="0" borderId="0" xfId="0" applyNumberFormat="1" applyFont="1" applyBorder="1"/>
    <xf numFmtId="190" fontId="0" fillId="0" borderId="0" xfId="1" applyNumberFormat="1" applyFont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</cellXfs>
  <cellStyles count="2">
    <cellStyle name="Milliers" xfId="1" builtinId="3"/>
    <cellStyle name="Normal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L1" sqref="L1"/>
    </sheetView>
  </sheetViews>
  <sheetFormatPr baseColWidth="10" defaultColWidth="9.1796875" defaultRowHeight="12.5"/>
  <cols>
    <col min="1" max="1" width="9.1796875" customWidth="1"/>
    <col min="2" max="2" width="10.453125" style="1" customWidth="1"/>
    <col min="3" max="4" width="9.1796875" customWidth="1"/>
    <col min="5" max="5" width="12" customWidth="1"/>
    <col min="6" max="6" width="9.1796875" customWidth="1"/>
    <col min="7" max="7" width="9.7265625" customWidth="1"/>
    <col min="8" max="8" width="9.1796875" customWidth="1"/>
    <col min="9" max="9" width="14.453125" customWidth="1"/>
    <col min="10" max="10" width="9.1796875" customWidth="1"/>
    <col min="11" max="11" width="6" customWidth="1"/>
    <col min="12" max="13" width="9.1796875" customWidth="1"/>
    <col min="14" max="14" width="7.54296875" customWidth="1"/>
    <col min="15" max="15" width="10.1796875" style="2" customWidth="1"/>
  </cols>
  <sheetData>
    <row r="1" spans="1:15" ht="13">
      <c r="A1" s="4" t="s">
        <v>43</v>
      </c>
      <c r="F1" t="s">
        <v>42</v>
      </c>
      <c r="K1" s="3" t="s">
        <v>18</v>
      </c>
      <c r="M1" t="s">
        <v>40</v>
      </c>
    </row>
    <row r="2" spans="1:15">
      <c r="F2" t="s">
        <v>29</v>
      </c>
      <c r="M2" t="s">
        <v>41</v>
      </c>
    </row>
    <row r="3" spans="1:15">
      <c r="A3" t="s">
        <v>17</v>
      </c>
    </row>
    <row r="4" spans="1:15" ht="13">
      <c r="A4" s="4"/>
      <c r="B4" s="5"/>
      <c r="C4" s="4"/>
      <c r="D4" s="4"/>
      <c r="E4" s="4"/>
      <c r="F4" s="4"/>
      <c r="I4" s="9" t="s">
        <v>22</v>
      </c>
      <c r="O4" s="6" t="s">
        <v>30</v>
      </c>
    </row>
    <row r="5" spans="1:15" ht="13">
      <c r="G5" s="9" t="s">
        <v>22</v>
      </c>
      <c r="H5" s="4"/>
      <c r="I5" s="9" t="s">
        <v>23</v>
      </c>
      <c r="J5" s="4"/>
      <c r="K5" s="4"/>
      <c r="M5" s="4"/>
      <c r="N5" s="4"/>
      <c r="O5" s="6" t="s">
        <v>31</v>
      </c>
    </row>
    <row r="6" spans="1:15" ht="13">
      <c r="A6" s="9" t="s">
        <v>15</v>
      </c>
      <c r="B6" s="5" t="s">
        <v>16</v>
      </c>
      <c r="D6" s="9" t="s">
        <v>19</v>
      </c>
      <c r="E6" s="4" t="s">
        <v>20</v>
      </c>
      <c r="F6" s="4"/>
      <c r="G6" s="9" t="s">
        <v>23</v>
      </c>
      <c r="H6" s="4"/>
      <c r="I6" s="9" t="s">
        <v>24</v>
      </c>
      <c r="J6" s="4"/>
      <c r="K6" s="4"/>
      <c r="L6" s="4" t="s">
        <v>27</v>
      </c>
      <c r="M6" s="4"/>
      <c r="N6" s="4"/>
      <c r="O6" s="6" t="s">
        <v>32</v>
      </c>
    </row>
    <row r="7" spans="1:15" ht="13">
      <c r="A7" s="7" t="s">
        <v>9</v>
      </c>
      <c r="B7" s="8">
        <v>630560</v>
      </c>
      <c r="E7" s="7"/>
      <c r="H7" s="7" t="s">
        <v>9</v>
      </c>
      <c r="J7" s="4"/>
      <c r="L7" s="7" t="s">
        <v>9</v>
      </c>
      <c r="M7" s="7"/>
    </row>
    <row r="8" spans="1:15" ht="13">
      <c r="A8" s="7" t="s">
        <v>1</v>
      </c>
      <c r="B8" s="8">
        <v>475327</v>
      </c>
      <c r="E8" s="7"/>
      <c r="H8" s="7" t="s">
        <v>1</v>
      </c>
      <c r="J8" s="4"/>
      <c r="L8" s="7" t="s">
        <v>1</v>
      </c>
      <c r="M8" s="7"/>
    </row>
    <row r="9" spans="1:15" ht="13">
      <c r="A9" s="7" t="s">
        <v>6</v>
      </c>
      <c r="B9" s="8">
        <v>432879</v>
      </c>
      <c r="E9" s="7"/>
      <c r="H9" s="7" t="s">
        <v>6</v>
      </c>
      <c r="J9" s="4"/>
      <c r="L9" s="7" t="s">
        <v>6</v>
      </c>
      <c r="M9" s="7"/>
    </row>
    <row r="10" spans="1:15" ht="13">
      <c r="A10" s="7" t="s">
        <v>10</v>
      </c>
      <c r="B10" s="8">
        <v>353523</v>
      </c>
      <c r="E10" s="7"/>
      <c r="H10" s="7" t="s">
        <v>10</v>
      </c>
      <c r="J10" s="4"/>
      <c r="L10" s="7" t="s">
        <v>10</v>
      </c>
      <c r="M10" s="7"/>
    </row>
    <row r="11" spans="1:15" ht="13">
      <c r="A11" s="7" t="s">
        <v>4</v>
      </c>
      <c r="B11" s="8">
        <v>331589</v>
      </c>
      <c r="E11" s="7"/>
      <c r="H11" s="7" t="s">
        <v>4</v>
      </c>
      <c r="J11" s="4"/>
      <c r="L11" s="7" t="s">
        <v>4</v>
      </c>
      <c r="M11" s="7"/>
    </row>
    <row r="12" spans="1:15" ht="13">
      <c r="A12" s="7" t="s">
        <v>8</v>
      </c>
      <c r="B12" s="8">
        <v>278514</v>
      </c>
      <c r="E12" s="7"/>
      <c r="H12" s="7" t="s">
        <v>8</v>
      </c>
      <c r="J12" s="4"/>
      <c r="L12" s="7" t="s">
        <v>8</v>
      </c>
      <c r="M12" s="7"/>
    </row>
    <row r="13" spans="1:15" ht="13">
      <c r="A13" s="7" t="s">
        <v>3</v>
      </c>
      <c r="B13" s="8">
        <v>236841</v>
      </c>
      <c r="E13" s="7"/>
      <c r="H13" s="7" t="s">
        <v>3</v>
      </c>
      <c r="J13" s="4"/>
      <c r="L13" s="7" t="s">
        <v>3</v>
      </c>
      <c r="M13" s="7"/>
    </row>
    <row r="14" spans="1:15" ht="13">
      <c r="A14" s="7" t="s">
        <v>11</v>
      </c>
      <c r="B14" s="8">
        <v>206236</v>
      </c>
      <c r="E14" s="7"/>
      <c r="H14" s="7" t="s">
        <v>11</v>
      </c>
      <c r="J14" s="4"/>
      <c r="L14" s="7" t="s">
        <v>11</v>
      </c>
      <c r="M14" s="7"/>
    </row>
    <row r="15" spans="1:15" ht="13">
      <c r="A15" s="7" t="s">
        <v>5</v>
      </c>
      <c r="B15" s="8">
        <v>179570</v>
      </c>
      <c r="E15" s="7"/>
      <c r="H15" s="7" t="s">
        <v>5</v>
      </c>
      <c r="J15" s="4"/>
      <c r="L15" s="7" t="s">
        <v>5</v>
      </c>
      <c r="M15" s="7"/>
    </row>
    <row r="16" spans="1:15">
      <c r="A16" s="7" t="s">
        <v>0</v>
      </c>
      <c r="B16" s="8">
        <v>141822</v>
      </c>
      <c r="E16" s="7"/>
      <c r="H16" s="7" t="s">
        <v>0</v>
      </c>
      <c r="L16" s="7" t="s">
        <v>0</v>
      </c>
      <c r="M16" s="7"/>
    </row>
    <row r="17" spans="1:14">
      <c r="A17" s="7" t="s">
        <v>13</v>
      </c>
      <c r="B17" s="8">
        <v>85533</v>
      </c>
      <c r="E17" s="7"/>
      <c r="H17" s="7" t="s">
        <v>13</v>
      </c>
      <c r="L17" s="7" t="s">
        <v>13</v>
      </c>
      <c r="M17" s="7"/>
    </row>
    <row r="18" spans="1:14">
      <c r="A18" s="7" t="s">
        <v>12</v>
      </c>
      <c r="B18" s="8">
        <v>70835</v>
      </c>
      <c r="E18" s="7"/>
      <c r="H18" s="7" t="s">
        <v>12</v>
      </c>
      <c r="L18" s="7" t="s">
        <v>12</v>
      </c>
      <c r="M18" s="7"/>
    </row>
    <row r="19" spans="1:14">
      <c r="A19" s="7" t="s">
        <v>14</v>
      </c>
      <c r="B19" s="8">
        <v>68705</v>
      </c>
      <c r="E19" s="7"/>
      <c r="H19" s="7" t="s">
        <v>14</v>
      </c>
      <c r="L19" s="7" t="s">
        <v>14</v>
      </c>
      <c r="M19" s="7"/>
    </row>
    <row r="20" spans="1:14">
      <c r="A20" s="7" t="s">
        <v>2</v>
      </c>
      <c r="B20" s="8">
        <v>68446</v>
      </c>
      <c r="E20" s="7"/>
      <c r="H20" s="7" t="s">
        <v>2</v>
      </c>
      <c r="L20" s="7" t="s">
        <v>2</v>
      </c>
      <c r="M20" s="7"/>
    </row>
    <row r="21" spans="1:14">
      <c r="A21" s="7" t="s">
        <v>7</v>
      </c>
      <c r="B21" s="8">
        <v>55540</v>
      </c>
      <c r="E21" s="7"/>
      <c r="H21" s="7" t="s">
        <v>7</v>
      </c>
      <c r="L21" s="7" t="s">
        <v>7</v>
      </c>
      <c r="M21" s="7"/>
    </row>
    <row r="22" spans="1:14">
      <c r="D22" s="7"/>
    </row>
    <row r="23" spans="1:14">
      <c r="A23" t="s">
        <v>39</v>
      </c>
      <c r="B23" s="1">
        <f>SUM(B7:B21)</f>
        <v>3615920</v>
      </c>
      <c r="C23" t="s">
        <v>21</v>
      </c>
      <c r="D23" s="7">
        <f>SUM(D7:D21)</f>
        <v>0</v>
      </c>
      <c r="E23" s="7">
        <f>SUM(E7:E21)</f>
        <v>0</v>
      </c>
      <c r="I23" t="s">
        <v>25</v>
      </c>
      <c r="M23">
        <f>SUM(M7:M21)</f>
        <v>0</v>
      </c>
    </row>
    <row r="24" spans="1:14">
      <c r="I24" t="s">
        <v>26</v>
      </c>
      <c r="N24" t="s">
        <v>33</v>
      </c>
    </row>
    <row r="25" spans="1:14">
      <c r="B25" s="1" t="s">
        <v>28</v>
      </c>
      <c r="N25" t="s">
        <v>34</v>
      </c>
    </row>
    <row r="26" spans="1:14">
      <c r="D26">
        <f>B23/30000</f>
        <v>120.53066666666666</v>
      </c>
      <c r="N26" t="s">
        <v>35</v>
      </c>
    </row>
    <row r="27" spans="1:14">
      <c r="N27" t="s">
        <v>36</v>
      </c>
    </row>
    <row r="28" spans="1:14">
      <c r="N28" t="s">
        <v>37</v>
      </c>
    </row>
    <row r="29" spans="1:14">
      <c r="B29" t="s">
        <v>38</v>
      </c>
    </row>
  </sheetData>
  <phoneticPr fontId="2" type="noConversion"/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9"/>
  <sheetViews>
    <sheetView topLeftCell="A40" workbookViewId="0">
      <selection activeCell="D55" sqref="D55"/>
    </sheetView>
  </sheetViews>
  <sheetFormatPr baseColWidth="10" defaultRowHeight="12.5"/>
  <sheetData>
    <row r="1" spans="1:9" ht="13">
      <c r="A1" s="4" t="s">
        <v>167</v>
      </c>
      <c r="E1" s="4" t="s">
        <v>168</v>
      </c>
      <c r="I1" t="s">
        <v>169</v>
      </c>
    </row>
    <row r="2" spans="1:9" ht="14">
      <c r="A2" s="28" t="s">
        <v>4</v>
      </c>
      <c r="B2" s="28">
        <v>38</v>
      </c>
      <c r="C2" s="28"/>
      <c r="E2" s="28" t="s">
        <v>4</v>
      </c>
      <c r="F2" s="28">
        <v>37</v>
      </c>
    </row>
    <row r="3" spans="1:9">
      <c r="A3" t="s">
        <v>6</v>
      </c>
      <c r="B3">
        <v>33</v>
      </c>
      <c r="E3" t="s">
        <v>6</v>
      </c>
      <c r="F3">
        <v>33</v>
      </c>
      <c r="I3" t="s">
        <v>170</v>
      </c>
    </row>
    <row r="4" spans="1:9">
      <c r="A4" t="s">
        <v>67</v>
      </c>
      <c r="B4">
        <v>25</v>
      </c>
      <c r="E4" t="s">
        <v>67</v>
      </c>
      <c r="F4">
        <v>25</v>
      </c>
      <c r="I4" t="s">
        <v>171</v>
      </c>
    </row>
    <row r="5" spans="1:9">
      <c r="A5" t="s">
        <v>61</v>
      </c>
      <c r="B5">
        <v>21</v>
      </c>
      <c r="E5" t="s">
        <v>61</v>
      </c>
      <c r="F5">
        <v>21</v>
      </c>
      <c r="I5" t="s">
        <v>172</v>
      </c>
    </row>
    <row r="6" spans="1:9">
      <c r="A6" t="s">
        <v>68</v>
      </c>
      <c r="B6">
        <v>16</v>
      </c>
      <c r="E6" t="s">
        <v>68</v>
      </c>
      <c r="F6">
        <v>16</v>
      </c>
      <c r="I6" t="s">
        <v>173</v>
      </c>
    </row>
    <row r="7" spans="1:9">
      <c r="A7" t="s">
        <v>80</v>
      </c>
      <c r="B7">
        <v>16</v>
      </c>
      <c r="E7" t="s">
        <v>80</v>
      </c>
      <c r="F7">
        <v>16</v>
      </c>
      <c r="I7" t="s">
        <v>174</v>
      </c>
    </row>
    <row r="8" spans="1:9">
      <c r="A8" t="s">
        <v>1</v>
      </c>
      <c r="B8">
        <v>14</v>
      </c>
      <c r="E8" t="s">
        <v>1</v>
      </c>
      <c r="F8">
        <v>14</v>
      </c>
      <c r="I8" t="s">
        <v>175</v>
      </c>
    </row>
    <row r="9" spans="1:9">
      <c r="A9" t="s">
        <v>64</v>
      </c>
      <c r="B9">
        <v>13</v>
      </c>
      <c r="E9" t="s">
        <v>64</v>
      </c>
      <c r="F9">
        <v>13</v>
      </c>
    </row>
    <row r="10" spans="1:9">
      <c r="A10" t="s">
        <v>81</v>
      </c>
      <c r="B10">
        <v>12</v>
      </c>
      <c r="E10" t="s">
        <v>81</v>
      </c>
      <c r="F10">
        <v>12</v>
      </c>
      <c r="I10" t="s">
        <v>176</v>
      </c>
    </row>
    <row r="11" spans="1:9">
      <c r="A11" t="s">
        <v>84</v>
      </c>
      <c r="B11">
        <v>11</v>
      </c>
      <c r="E11" t="s">
        <v>84</v>
      </c>
      <c r="F11">
        <v>11</v>
      </c>
      <c r="I11" t="s">
        <v>177</v>
      </c>
    </row>
    <row r="12" spans="1:9">
      <c r="A12" t="s">
        <v>12</v>
      </c>
      <c r="B12">
        <v>11</v>
      </c>
      <c r="E12" t="s">
        <v>12</v>
      </c>
      <c r="F12">
        <v>11</v>
      </c>
      <c r="I12" t="s">
        <v>178</v>
      </c>
    </row>
    <row r="13" spans="1:9">
      <c r="A13" t="s">
        <v>14</v>
      </c>
      <c r="B13">
        <v>11</v>
      </c>
      <c r="E13" t="s">
        <v>14</v>
      </c>
      <c r="F13">
        <v>11</v>
      </c>
      <c r="I13" t="s">
        <v>179</v>
      </c>
    </row>
    <row r="14" spans="1:9">
      <c r="A14" t="s">
        <v>82</v>
      </c>
      <c r="B14">
        <v>11</v>
      </c>
      <c r="E14" t="s">
        <v>82</v>
      </c>
      <c r="F14">
        <v>11</v>
      </c>
      <c r="I14" t="s">
        <v>180</v>
      </c>
    </row>
    <row r="15" spans="1:9">
      <c r="A15" t="s">
        <v>62</v>
      </c>
      <c r="B15">
        <v>10</v>
      </c>
      <c r="E15" t="s">
        <v>62</v>
      </c>
      <c r="F15">
        <v>10</v>
      </c>
    </row>
    <row r="16" spans="1:9">
      <c r="A16" t="s">
        <v>10</v>
      </c>
      <c r="B16">
        <v>10</v>
      </c>
      <c r="E16" t="s">
        <v>10</v>
      </c>
      <c r="F16">
        <v>10</v>
      </c>
    </row>
    <row r="17" spans="1:14">
      <c r="A17" t="s">
        <v>5</v>
      </c>
      <c r="B17">
        <v>10</v>
      </c>
      <c r="E17" t="s">
        <v>5</v>
      </c>
      <c r="F17">
        <v>10</v>
      </c>
    </row>
    <row r="18" spans="1:14" ht="13">
      <c r="A18" t="s">
        <v>9</v>
      </c>
      <c r="B18">
        <v>10</v>
      </c>
      <c r="E18" t="s">
        <v>9</v>
      </c>
      <c r="F18">
        <v>10</v>
      </c>
      <c r="J18" s="4" t="s">
        <v>16</v>
      </c>
      <c r="K18" s="4"/>
      <c r="L18" s="4" t="s">
        <v>19</v>
      </c>
      <c r="M18" s="4"/>
      <c r="N18" s="4" t="s">
        <v>181</v>
      </c>
    </row>
    <row r="19" spans="1:14" ht="13">
      <c r="A19" t="s">
        <v>65</v>
      </c>
      <c r="B19">
        <v>9</v>
      </c>
      <c r="E19" t="s">
        <v>65</v>
      </c>
      <c r="F19">
        <v>9</v>
      </c>
      <c r="I19" s="4" t="s">
        <v>182</v>
      </c>
    </row>
    <row r="20" spans="1:14">
      <c r="A20" t="s">
        <v>83</v>
      </c>
      <c r="B20">
        <v>9</v>
      </c>
      <c r="E20" t="s">
        <v>83</v>
      </c>
      <c r="F20">
        <v>9</v>
      </c>
      <c r="I20" t="s">
        <v>4</v>
      </c>
      <c r="J20" s="1">
        <v>7264183</v>
      </c>
      <c r="L20">
        <v>37.605640591326953</v>
      </c>
      <c r="N20">
        <v>0.60564059132695292</v>
      </c>
    </row>
    <row r="21" spans="1:14">
      <c r="A21" t="s">
        <v>69</v>
      </c>
      <c r="B21">
        <v>8</v>
      </c>
      <c r="E21" t="s">
        <v>69</v>
      </c>
      <c r="F21">
        <v>8</v>
      </c>
      <c r="I21" t="s">
        <v>63</v>
      </c>
      <c r="J21" s="1">
        <v>694466</v>
      </c>
      <c r="L21">
        <v>3.595151553711748</v>
      </c>
      <c r="N21">
        <v>0.59515155371174799</v>
      </c>
    </row>
    <row r="22" spans="1:14">
      <c r="A22" t="s">
        <v>79</v>
      </c>
      <c r="B22">
        <v>8</v>
      </c>
      <c r="E22" t="s">
        <v>79</v>
      </c>
      <c r="F22">
        <v>8</v>
      </c>
    </row>
    <row r="23" spans="1:14" ht="13">
      <c r="A23" t="s">
        <v>89</v>
      </c>
      <c r="B23">
        <v>8</v>
      </c>
      <c r="E23" t="s">
        <v>89</v>
      </c>
      <c r="F23">
        <v>8</v>
      </c>
      <c r="I23" s="4" t="s">
        <v>183</v>
      </c>
    </row>
    <row r="24" spans="1:14">
      <c r="A24" t="s">
        <v>66</v>
      </c>
      <c r="B24">
        <v>7</v>
      </c>
      <c r="E24" t="s">
        <v>66</v>
      </c>
      <c r="F24">
        <v>7</v>
      </c>
      <c r="I24" t="s">
        <v>4</v>
      </c>
      <c r="J24" s="1">
        <v>7264183</v>
      </c>
      <c r="L24">
        <v>37.588638457264473</v>
      </c>
      <c r="N24">
        <v>0.58863845726447295</v>
      </c>
    </row>
    <row r="25" spans="1:14">
      <c r="A25" t="s">
        <v>11</v>
      </c>
      <c r="B25">
        <v>7</v>
      </c>
      <c r="E25" t="s">
        <v>11</v>
      </c>
      <c r="F25">
        <v>7</v>
      </c>
      <c r="I25" t="s">
        <v>63</v>
      </c>
      <c r="J25" s="1">
        <v>694466</v>
      </c>
      <c r="L25">
        <v>3.5935261260437175</v>
      </c>
      <c r="N25">
        <v>0.59352612604371746</v>
      </c>
    </row>
    <row r="26" spans="1:14">
      <c r="A26" t="s">
        <v>86</v>
      </c>
      <c r="B26">
        <v>7</v>
      </c>
      <c r="E26" t="s">
        <v>86</v>
      </c>
      <c r="F26">
        <v>7</v>
      </c>
    </row>
    <row r="27" spans="1:14">
      <c r="A27" t="s">
        <v>8</v>
      </c>
      <c r="B27">
        <v>6</v>
      </c>
      <c r="E27" t="s">
        <v>8</v>
      </c>
      <c r="F27">
        <v>6</v>
      </c>
    </row>
    <row r="28" spans="1:14">
      <c r="A28" t="s">
        <v>91</v>
      </c>
      <c r="B28">
        <v>5</v>
      </c>
      <c r="E28" t="s">
        <v>91</v>
      </c>
      <c r="F28">
        <v>5</v>
      </c>
    </row>
    <row r="29" spans="1:14" ht="14">
      <c r="E29" s="28" t="s">
        <v>184</v>
      </c>
      <c r="F29" s="28">
        <v>5</v>
      </c>
    </row>
    <row r="30" spans="1:14">
      <c r="A30" t="s">
        <v>87</v>
      </c>
      <c r="B30">
        <v>5</v>
      </c>
      <c r="E30" t="s">
        <v>87</v>
      </c>
      <c r="F30">
        <v>5</v>
      </c>
    </row>
    <row r="31" spans="1:14">
      <c r="A31" t="s">
        <v>3</v>
      </c>
      <c r="B31">
        <v>5</v>
      </c>
      <c r="E31" t="s">
        <v>3</v>
      </c>
      <c r="F31">
        <v>5</v>
      </c>
    </row>
    <row r="32" spans="1:14" ht="14">
      <c r="A32" s="28" t="s">
        <v>63</v>
      </c>
      <c r="B32" s="28">
        <v>3</v>
      </c>
      <c r="C32" s="28"/>
      <c r="E32" s="28" t="s">
        <v>63</v>
      </c>
      <c r="F32" s="28">
        <v>4</v>
      </c>
    </row>
    <row r="33" spans="1:6">
      <c r="A33" t="s">
        <v>92</v>
      </c>
      <c r="B33">
        <v>3</v>
      </c>
      <c r="E33" t="s">
        <v>92</v>
      </c>
      <c r="F33">
        <v>3</v>
      </c>
    </row>
    <row r="34" spans="1:6">
      <c r="A34" t="s">
        <v>88</v>
      </c>
      <c r="B34">
        <v>3</v>
      </c>
      <c r="E34" t="s">
        <v>88</v>
      </c>
      <c r="F34">
        <v>3</v>
      </c>
    </row>
    <row r="35" spans="1:6">
      <c r="A35" t="s">
        <v>90</v>
      </c>
      <c r="B35">
        <v>3</v>
      </c>
      <c r="E35" t="s">
        <v>90</v>
      </c>
      <c r="F35">
        <v>3</v>
      </c>
    </row>
    <row r="36" spans="1:6">
      <c r="A36" t="s">
        <v>2</v>
      </c>
      <c r="B36">
        <v>2</v>
      </c>
      <c r="E36" t="s">
        <v>2</v>
      </c>
      <c r="F36">
        <v>2</v>
      </c>
    </row>
    <row r="37" spans="1:6">
      <c r="A37" t="s">
        <v>93</v>
      </c>
      <c r="B37">
        <v>2</v>
      </c>
      <c r="E37" t="s">
        <v>93</v>
      </c>
      <c r="F37">
        <v>2</v>
      </c>
    </row>
    <row r="38" spans="1:6">
      <c r="A38" t="s">
        <v>0</v>
      </c>
      <c r="B38">
        <v>2</v>
      </c>
      <c r="E38" t="s">
        <v>0</v>
      </c>
      <c r="F38">
        <v>2</v>
      </c>
    </row>
    <row r="39" spans="1:6">
      <c r="A39" t="s">
        <v>94</v>
      </c>
      <c r="B39">
        <v>2</v>
      </c>
      <c r="E39" t="s">
        <v>94</v>
      </c>
      <c r="F39">
        <v>2</v>
      </c>
    </row>
    <row r="40" spans="1:6">
      <c r="A40" t="s">
        <v>13</v>
      </c>
      <c r="B40">
        <v>2</v>
      </c>
      <c r="E40" t="s">
        <v>13</v>
      </c>
      <c r="F40">
        <v>2</v>
      </c>
    </row>
    <row r="41" spans="1:6">
      <c r="A41" t="s">
        <v>95</v>
      </c>
      <c r="B41">
        <v>2</v>
      </c>
      <c r="E41" t="s">
        <v>95</v>
      </c>
      <c r="F41">
        <v>2</v>
      </c>
    </row>
    <row r="42" spans="1:6">
      <c r="A42" t="s">
        <v>97</v>
      </c>
      <c r="B42">
        <v>1</v>
      </c>
      <c r="E42" t="s">
        <v>97</v>
      </c>
      <c r="F42">
        <v>1</v>
      </c>
    </row>
    <row r="43" spans="1:6">
      <c r="A43" t="s">
        <v>96</v>
      </c>
      <c r="B43">
        <v>1</v>
      </c>
      <c r="E43" t="s">
        <v>96</v>
      </c>
      <c r="F43">
        <v>1</v>
      </c>
    </row>
    <row r="44" spans="1:6">
      <c r="A44" t="s">
        <v>7</v>
      </c>
      <c r="B44">
        <v>1</v>
      </c>
      <c r="E44" t="s">
        <v>7</v>
      </c>
      <c r="F44">
        <v>1</v>
      </c>
    </row>
    <row r="45" spans="1:6">
      <c r="A45" t="s">
        <v>99</v>
      </c>
      <c r="B45">
        <v>1</v>
      </c>
      <c r="E45" t="s">
        <v>99</v>
      </c>
      <c r="F45">
        <v>1</v>
      </c>
    </row>
    <row r="46" spans="1:6">
      <c r="A46" t="s">
        <v>101</v>
      </c>
      <c r="B46">
        <v>1</v>
      </c>
      <c r="E46" t="s">
        <v>101</v>
      </c>
      <c r="F46">
        <v>1</v>
      </c>
    </row>
    <row r="47" spans="1:6">
      <c r="A47" t="s">
        <v>102</v>
      </c>
      <c r="B47">
        <v>1</v>
      </c>
      <c r="E47" t="s">
        <v>102</v>
      </c>
      <c r="F47">
        <v>1</v>
      </c>
    </row>
    <row r="49" spans="1:6">
      <c r="A49" t="s">
        <v>185</v>
      </c>
      <c r="B49">
        <f>SUM(B2:B47)</f>
        <v>386</v>
      </c>
      <c r="E49" t="s">
        <v>185</v>
      </c>
      <c r="F49">
        <f>SUM(F2:F47)</f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F16" sqref="F16"/>
    </sheetView>
  </sheetViews>
  <sheetFormatPr baseColWidth="10" defaultRowHeight="12.5"/>
  <sheetData>
    <row r="1" spans="1:15" ht="13">
      <c r="A1" s="4" t="s">
        <v>43</v>
      </c>
      <c r="B1" s="1"/>
      <c r="F1" t="s">
        <v>42</v>
      </c>
      <c r="K1" s="3" t="s">
        <v>18</v>
      </c>
      <c r="M1" t="s">
        <v>40</v>
      </c>
      <c r="O1" s="2"/>
    </row>
    <row r="2" spans="1:15">
      <c r="B2" s="1"/>
      <c r="F2" t="s">
        <v>29</v>
      </c>
      <c r="M2" t="s">
        <v>41</v>
      </c>
      <c r="O2" s="2"/>
    </row>
    <row r="3" spans="1:15">
      <c r="A3" t="s">
        <v>17</v>
      </c>
      <c r="B3" s="1"/>
      <c r="O3" s="2"/>
    </row>
    <row r="4" spans="1:15" ht="13">
      <c r="A4" s="4"/>
      <c r="B4" s="5"/>
      <c r="C4" s="4"/>
      <c r="D4" s="4"/>
      <c r="E4" s="4"/>
      <c r="F4" s="4"/>
      <c r="I4" s="9" t="s">
        <v>22</v>
      </c>
      <c r="O4" s="6" t="s">
        <v>30</v>
      </c>
    </row>
    <row r="5" spans="1:15" ht="13">
      <c r="B5" s="1"/>
      <c r="G5" s="9" t="s">
        <v>22</v>
      </c>
      <c r="H5" s="4"/>
      <c r="I5" s="9" t="s">
        <v>23</v>
      </c>
      <c r="J5" s="4"/>
      <c r="K5" s="4"/>
      <c r="M5" s="4"/>
      <c r="N5" s="4"/>
      <c r="O5" s="6" t="s">
        <v>31</v>
      </c>
    </row>
    <row r="6" spans="1:15" ht="13">
      <c r="A6" s="9" t="s">
        <v>15</v>
      </c>
      <c r="B6" s="5" t="s">
        <v>16</v>
      </c>
      <c r="D6" s="9" t="s">
        <v>19</v>
      </c>
      <c r="E6" s="4" t="s">
        <v>20</v>
      </c>
      <c r="F6" s="4"/>
      <c r="G6" s="9" t="s">
        <v>23</v>
      </c>
      <c r="H6" s="4"/>
      <c r="I6" s="9" t="s">
        <v>24</v>
      </c>
      <c r="J6" s="4"/>
      <c r="K6" s="4"/>
      <c r="L6" s="4" t="s">
        <v>27</v>
      </c>
      <c r="M6" s="4"/>
      <c r="N6" s="4"/>
      <c r="O6" s="6" t="s">
        <v>32</v>
      </c>
    </row>
    <row r="7" spans="1:15" ht="13">
      <c r="A7" s="7" t="s">
        <v>9</v>
      </c>
      <c r="B7" s="8">
        <v>630560</v>
      </c>
      <c r="E7" s="7"/>
      <c r="H7" s="7" t="s">
        <v>9</v>
      </c>
      <c r="J7" s="4"/>
      <c r="L7" s="7" t="s">
        <v>9</v>
      </c>
      <c r="M7" s="7"/>
      <c r="O7" s="2"/>
    </row>
    <row r="8" spans="1:15" ht="13">
      <c r="A8" s="7" t="s">
        <v>1</v>
      </c>
      <c r="B8" s="8">
        <v>475327</v>
      </c>
      <c r="E8" s="7"/>
      <c r="H8" s="7" t="s">
        <v>1</v>
      </c>
      <c r="J8" s="4"/>
      <c r="L8" s="7" t="s">
        <v>1</v>
      </c>
      <c r="M8" s="7"/>
      <c r="O8" s="2"/>
    </row>
    <row r="9" spans="1:15" ht="13">
      <c r="A9" s="7" t="s">
        <v>6</v>
      </c>
      <c r="B9" s="8">
        <v>432879</v>
      </c>
      <c r="E9" s="7"/>
      <c r="H9" s="7" t="s">
        <v>6</v>
      </c>
      <c r="J9" s="4"/>
      <c r="L9" s="7" t="s">
        <v>6</v>
      </c>
      <c r="M9" s="7"/>
      <c r="O9" s="2"/>
    </row>
    <row r="10" spans="1:15" ht="13">
      <c r="A10" s="7" t="s">
        <v>10</v>
      </c>
      <c r="B10" s="8">
        <v>353523</v>
      </c>
      <c r="E10" s="7"/>
      <c r="H10" s="7" t="s">
        <v>10</v>
      </c>
      <c r="J10" s="4"/>
      <c r="L10" s="7" t="s">
        <v>10</v>
      </c>
      <c r="M10" s="7"/>
      <c r="O10" s="2"/>
    </row>
    <row r="11" spans="1:15" ht="13">
      <c r="A11" s="7" t="s">
        <v>4</v>
      </c>
      <c r="B11" s="8">
        <v>331589</v>
      </c>
      <c r="E11" s="7"/>
      <c r="H11" s="7" t="s">
        <v>4</v>
      </c>
      <c r="J11" s="4"/>
      <c r="L11" s="7" t="s">
        <v>4</v>
      </c>
      <c r="M11" s="7"/>
      <c r="O11" s="2"/>
    </row>
    <row r="12" spans="1:15" ht="13">
      <c r="A12" s="7" t="s">
        <v>8</v>
      </c>
      <c r="B12" s="8">
        <v>278514</v>
      </c>
      <c r="E12" s="7"/>
      <c r="H12" s="7" t="s">
        <v>8</v>
      </c>
      <c r="J12" s="4"/>
      <c r="L12" s="7" t="s">
        <v>8</v>
      </c>
      <c r="M12" s="7"/>
      <c r="O12" s="2"/>
    </row>
    <row r="13" spans="1:15" ht="13">
      <c r="A13" s="7" t="s">
        <v>3</v>
      </c>
      <c r="B13" s="8">
        <v>236841</v>
      </c>
      <c r="E13" s="7"/>
      <c r="H13" s="7" t="s">
        <v>3</v>
      </c>
      <c r="J13" s="4"/>
      <c r="L13" s="7" t="s">
        <v>3</v>
      </c>
      <c r="M13" s="7"/>
      <c r="O13" s="2"/>
    </row>
    <row r="14" spans="1:15" ht="13">
      <c r="A14" s="7" t="s">
        <v>11</v>
      </c>
      <c r="B14" s="8">
        <v>206236</v>
      </c>
      <c r="E14" s="7"/>
      <c r="H14" s="7" t="s">
        <v>11</v>
      </c>
      <c r="J14" s="4"/>
      <c r="L14" s="7" t="s">
        <v>11</v>
      </c>
      <c r="M14" s="7"/>
      <c r="O14" s="2"/>
    </row>
    <row r="15" spans="1:15" ht="13">
      <c r="A15" s="7" t="s">
        <v>5</v>
      </c>
      <c r="B15" s="8">
        <v>179570</v>
      </c>
      <c r="E15" s="7"/>
      <c r="H15" s="7" t="s">
        <v>5</v>
      </c>
      <c r="J15" s="4"/>
      <c r="L15" s="7" t="s">
        <v>5</v>
      </c>
      <c r="M15" s="7"/>
      <c r="O15" s="2"/>
    </row>
    <row r="16" spans="1:15">
      <c r="A16" s="7" t="s">
        <v>0</v>
      </c>
      <c r="B16" s="8">
        <v>141822</v>
      </c>
      <c r="E16" s="7"/>
      <c r="H16" s="7" t="s">
        <v>0</v>
      </c>
      <c r="L16" s="7" t="s">
        <v>0</v>
      </c>
      <c r="M16" s="7"/>
      <c r="O16" s="2"/>
    </row>
    <row r="17" spans="1:15">
      <c r="A17" s="7" t="s">
        <v>13</v>
      </c>
      <c r="B17" s="8">
        <v>85533</v>
      </c>
      <c r="E17" s="7"/>
      <c r="H17" s="7" t="s">
        <v>13</v>
      </c>
      <c r="L17" s="7" t="s">
        <v>13</v>
      </c>
      <c r="M17" s="7"/>
      <c r="O17" s="2"/>
    </row>
    <row r="18" spans="1:15">
      <c r="A18" s="7" t="s">
        <v>12</v>
      </c>
      <c r="B18" s="8">
        <v>70835</v>
      </c>
      <c r="E18" s="7"/>
      <c r="H18" s="7" t="s">
        <v>12</v>
      </c>
      <c r="L18" s="7" t="s">
        <v>12</v>
      </c>
      <c r="M18" s="7"/>
      <c r="O18" s="2"/>
    </row>
    <row r="19" spans="1:15">
      <c r="A19" s="7" t="s">
        <v>14</v>
      </c>
      <c r="B19" s="8">
        <v>68705</v>
      </c>
      <c r="E19" s="7"/>
      <c r="H19" s="7" t="s">
        <v>14</v>
      </c>
      <c r="L19" s="7" t="s">
        <v>14</v>
      </c>
      <c r="M19" s="7"/>
      <c r="O19" s="2"/>
    </row>
    <row r="20" spans="1:15">
      <c r="A20" s="7" t="s">
        <v>2</v>
      </c>
      <c r="B20" s="8">
        <v>68446</v>
      </c>
      <c r="E20" s="7"/>
      <c r="H20" s="7" t="s">
        <v>2</v>
      </c>
      <c r="L20" s="7" t="s">
        <v>2</v>
      </c>
      <c r="M20" s="7"/>
      <c r="O20" s="2"/>
    </row>
    <row r="21" spans="1:15">
      <c r="A21" s="7" t="s">
        <v>7</v>
      </c>
      <c r="B21" s="8">
        <v>55540</v>
      </c>
      <c r="E21" s="7"/>
      <c r="H21" s="7" t="s">
        <v>7</v>
      </c>
      <c r="L21" s="7" t="s">
        <v>7</v>
      </c>
      <c r="M21" s="7"/>
      <c r="O21" s="2"/>
    </row>
    <row r="22" spans="1:15">
      <c r="B22" s="1"/>
      <c r="D22" s="7"/>
      <c r="O22" s="2"/>
    </row>
    <row r="23" spans="1:15">
      <c r="A23" t="s">
        <v>39</v>
      </c>
      <c r="B23" s="1">
        <f>SUM(B7:B21)</f>
        <v>3615920</v>
      </c>
      <c r="C23" t="s">
        <v>21</v>
      </c>
      <c r="D23" s="7">
        <f>SUM(D7:D21)</f>
        <v>0</v>
      </c>
      <c r="E23" s="7">
        <f>SUM(E7:E21)</f>
        <v>0</v>
      </c>
      <c r="I23" t="s">
        <v>25</v>
      </c>
      <c r="M23">
        <f>SUM(M7:M21)</f>
        <v>0</v>
      </c>
      <c r="O23" s="2"/>
    </row>
    <row r="24" spans="1:15">
      <c r="B24" s="1"/>
      <c r="I24" t="s">
        <v>26</v>
      </c>
      <c r="N24" t="s">
        <v>33</v>
      </c>
      <c r="O24" s="2"/>
    </row>
    <row r="25" spans="1:15">
      <c r="B25" s="1" t="s">
        <v>28</v>
      </c>
      <c r="N25" t="s">
        <v>34</v>
      </c>
      <c r="O25" s="2"/>
    </row>
    <row r="26" spans="1:15">
      <c r="B26" s="1"/>
      <c r="D26">
        <f>B23/30000</f>
        <v>120.53066666666666</v>
      </c>
      <c r="N26" t="s">
        <v>35</v>
      </c>
      <c r="O26" s="2"/>
    </row>
    <row r="27" spans="1:15">
      <c r="B27" s="1"/>
      <c r="N27" t="s">
        <v>36</v>
      </c>
      <c r="O27" s="2"/>
    </row>
    <row r="28" spans="1:15">
      <c r="B28" s="1"/>
      <c r="N28" t="s">
        <v>37</v>
      </c>
      <c r="O28" s="2"/>
    </row>
    <row r="29" spans="1:15">
      <c r="B29" t="s">
        <v>38</v>
      </c>
      <c r="O29" s="2"/>
    </row>
    <row r="30" spans="1:15">
      <c r="B30" s="1"/>
      <c r="O30" s="2"/>
    </row>
    <row r="31" spans="1:15">
      <c r="B31" s="1"/>
      <c r="O3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D25" sqref="D25"/>
    </sheetView>
  </sheetViews>
  <sheetFormatPr baseColWidth="10" defaultRowHeight="12.5"/>
  <sheetData>
    <row r="1" spans="1:13" ht="13">
      <c r="A1" t="s">
        <v>44</v>
      </c>
      <c r="B1" s="1"/>
      <c r="J1" s="10" t="s">
        <v>18</v>
      </c>
      <c r="L1" s="2" t="s">
        <v>45</v>
      </c>
    </row>
    <row r="2" spans="1:13">
      <c r="A2" t="s">
        <v>46</v>
      </c>
      <c r="B2" s="1"/>
      <c r="D2">
        <v>120</v>
      </c>
      <c r="L2" s="2" t="s">
        <v>47</v>
      </c>
    </row>
    <row r="3" spans="1:13" ht="13">
      <c r="B3" s="1"/>
      <c r="J3" s="11" t="s">
        <v>48</v>
      </c>
      <c r="K3">
        <v>0</v>
      </c>
      <c r="L3" s="2"/>
    </row>
    <row r="4" spans="1:13" ht="13">
      <c r="B4" s="1"/>
      <c r="E4" s="4"/>
      <c r="F4" s="4" t="s">
        <v>49</v>
      </c>
      <c r="G4" s="4"/>
      <c r="H4" s="4"/>
      <c r="I4" s="4"/>
      <c r="J4" s="4"/>
      <c r="K4" s="4"/>
      <c r="L4" s="6"/>
      <c r="M4" s="4"/>
    </row>
    <row r="5" spans="1:13" ht="13">
      <c r="A5" s="4" t="s">
        <v>15</v>
      </c>
      <c r="B5" s="5" t="s">
        <v>16</v>
      </c>
      <c r="C5" s="4"/>
      <c r="D5" s="9" t="s">
        <v>19</v>
      </c>
      <c r="E5" s="4"/>
      <c r="F5" s="9" t="s">
        <v>50</v>
      </c>
      <c r="G5" s="4"/>
      <c r="H5" s="4"/>
      <c r="I5" s="6" t="s">
        <v>51</v>
      </c>
      <c r="J5" s="4"/>
      <c r="K5" s="4"/>
      <c r="L5" s="2"/>
      <c r="M5" s="4"/>
    </row>
    <row r="6" spans="1:13">
      <c r="A6" t="s">
        <v>9</v>
      </c>
      <c r="B6" s="1">
        <v>630560</v>
      </c>
      <c r="F6" s="7"/>
      <c r="G6" s="7" t="s">
        <v>9</v>
      </c>
      <c r="I6" s="2"/>
      <c r="L6" s="2"/>
    </row>
    <row r="7" spans="1:13">
      <c r="A7" t="s">
        <v>1</v>
      </c>
      <c r="B7" s="1">
        <v>475327</v>
      </c>
      <c r="F7" s="7"/>
      <c r="G7" s="7" t="s">
        <v>1</v>
      </c>
      <c r="I7" s="2"/>
      <c r="L7" s="2"/>
    </row>
    <row r="8" spans="1:13">
      <c r="A8" t="s">
        <v>6</v>
      </c>
      <c r="B8" s="1">
        <v>432879</v>
      </c>
      <c r="F8" s="7"/>
      <c r="G8" s="7" t="s">
        <v>6</v>
      </c>
      <c r="I8" s="2"/>
      <c r="L8" s="2"/>
    </row>
    <row r="9" spans="1:13">
      <c r="A9" t="s">
        <v>10</v>
      </c>
      <c r="B9" s="1">
        <v>353523</v>
      </c>
      <c r="F9" s="7"/>
      <c r="G9" s="7" t="s">
        <v>10</v>
      </c>
      <c r="I9" s="2"/>
      <c r="L9" s="2"/>
    </row>
    <row r="10" spans="1:13">
      <c r="A10" t="s">
        <v>4</v>
      </c>
      <c r="B10" s="1">
        <v>331589</v>
      </c>
      <c r="F10" s="7"/>
      <c r="G10" s="7" t="s">
        <v>4</v>
      </c>
      <c r="I10" s="2"/>
      <c r="L10" s="2"/>
    </row>
    <row r="11" spans="1:13">
      <c r="A11" t="s">
        <v>8</v>
      </c>
      <c r="B11" s="1">
        <v>278514</v>
      </c>
      <c r="F11" s="7"/>
      <c r="G11" s="7" t="s">
        <v>8</v>
      </c>
      <c r="I11" s="2"/>
      <c r="L11" s="2"/>
    </row>
    <row r="12" spans="1:13">
      <c r="A12" t="s">
        <v>3</v>
      </c>
      <c r="B12" s="1">
        <v>236841</v>
      </c>
      <c r="F12" s="7"/>
      <c r="G12" s="7" t="s">
        <v>3</v>
      </c>
      <c r="I12" s="2"/>
      <c r="L12" s="2"/>
    </row>
    <row r="13" spans="1:13">
      <c r="A13" t="s">
        <v>11</v>
      </c>
      <c r="B13" s="1">
        <v>206236</v>
      </c>
      <c r="F13" s="7"/>
      <c r="G13" s="7" t="s">
        <v>11</v>
      </c>
      <c r="I13" s="2"/>
      <c r="L13" s="2"/>
    </row>
    <row r="14" spans="1:13">
      <c r="A14" t="s">
        <v>5</v>
      </c>
      <c r="B14" s="1">
        <v>179570</v>
      </c>
      <c r="F14" s="7"/>
      <c r="G14" s="7" t="s">
        <v>5</v>
      </c>
      <c r="I14" s="2"/>
      <c r="L14" s="2"/>
    </row>
    <row r="15" spans="1:13">
      <c r="A15" t="s">
        <v>0</v>
      </c>
      <c r="B15" s="1">
        <v>141822</v>
      </c>
      <c r="F15" s="7"/>
      <c r="G15" s="7" t="s">
        <v>0</v>
      </c>
      <c r="I15" s="2"/>
      <c r="L15" s="2"/>
    </row>
    <row r="16" spans="1:13">
      <c r="A16" t="s">
        <v>13</v>
      </c>
      <c r="B16" s="1">
        <v>85533</v>
      </c>
      <c r="F16" s="7"/>
      <c r="G16" s="7" t="s">
        <v>13</v>
      </c>
      <c r="I16" s="2"/>
      <c r="L16" s="2"/>
    </row>
    <row r="17" spans="1:12">
      <c r="A17" t="s">
        <v>12</v>
      </c>
      <c r="B17" s="1">
        <v>70835</v>
      </c>
      <c r="F17" s="7"/>
      <c r="G17" s="7" t="s">
        <v>12</v>
      </c>
      <c r="I17" s="2"/>
      <c r="L17" s="2"/>
    </row>
    <row r="18" spans="1:12">
      <c r="A18" t="s">
        <v>14</v>
      </c>
      <c r="B18" s="1">
        <v>68705</v>
      </c>
      <c r="F18" s="7"/>
      <c r="G18" s="7" t="s">
        <v>14</v>
      </c>
      <c r="I18" s="2"/>
      <c r="L18" s="2"/>
    </row>
    <row r="19" spans="1:12">
      <c r="A19" t="s">
        <v>2</v>
      </c>
      <c r="B19" s="1">
        <v>68446</v>
      </c>
      <c r="F19" s="7"/>
      <c r="G19" s="7" t="s">
        <v>2</v>
      </c>
      <c r="I19" s="2"/>
      <c r="L19" s="2"/>
    </row>
    <row r="20" spans="1:12">
      <c r="A20" t="s">
        <v>7</v>
      </c>
      <c r="B20" s="1">
        <v>55540</v>
      </c>
      <c r="F20" s="7"/>
      <c r="G20" s="7" t="s">
        <v>7</v>
      </c>
      <c r="I20" s="2"/>
      <c r="L20" s="2"/>
    </row>
    <row r="21" spans="1:12">
      <c r="B21" s="1"/>
      <c r="I21" s="7"/>
      <c r="L21" s="2"/>
    </row>
    <row r="22" spans="1:12">
      <c r="A22" t="s">
        <v>52</v>
      </c>
      <c r="B22" s="1">
        <f>SUM(B6:B20)</f>
        <v>3615920</v>
      </c>
      <c r="E22" t="s">
        <v>52</v>
      </c>
      <c r="F22" s="8">
        <f>SUM(F6:F20)</f>
        <v>0</v>
      </c>
      <c r="I22" s="7"/>
      <c r="L22" s="2"/>
    </row>
    <row r="23" spans="1:12">
      <c r="B23" s="1"/>
      <c r="L2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E14" sqref="E13:E14"/>
    </sheetView>
  </sheetViews>
  <sheetFormatPr baseColWidth="10" defaultRowHeight="12.5"/>
  <sheetData>
    <row r="1" spans="1:15" ht="13">
      <c r="A1" s="4" t="s">
        <v>43</v>
      </c>
      <c r="B1" s="1"/>
      <c r="F1" t="s">
        <v>42</v>
      </c>
      <c r="K1" s="3" t="s">
        <v>18</v>
      </c>
      <c r="M1" t="s">
        <v>40</v>
      </c>
      <c r="O1" s="2"/>
    </row>
    <row r="2" spans="1:15">
      <c r="B2" s="1"/>
      <c r="F2" t="s">
        <v>29</v>
      </c>
      <c r="M2" t="s">
        <v>41</v>
      </c>
      <c r="O2" s="2"/>
    </row>
    <row r="3" spans="1:15">
      <c r="A3" t="s">
        <v>186</v>
      </c>
      <c r="B3" s="1"/>
      <c r="O3" s="2"/>
    </row>
    <row r="4" spans="1:15" ht="13">
      <c r="A4" s="4"/>
      <c r="B4" s="5"/>
      <c r="C4" s="4"/>
      <c r="D4" s="4"/>
      <c r="E4" s="4"/>
      <c r="F4" s="4"/>
      <c r="I4" s="9" t="s">
        <v>22</v>
      </c>
      <c r="O4" s="6" t="s">
        <v>30</v>
      </c>
    </row>
    <row r="5" spans="1:15" ht="13">
      <c r="B5" s="1"/>
      <c r="G5" s="9" t="s">
        <v>22</v>
      </c>
      <c r="H5" s="4"/>
      <c r="I5" s="9" t="s">
        <v>23</v>
      </c>
      <c r="J5" s="4"/>
      <c r="K5" s="4"/>
      <c r="M5" s="4"/>
      <c r="N5" s="4"/>
      <c r="O5" s="6" t="s">
        <v>31</v>
      </c>
    </row>
    <row r="6" spans="1:15" ht="13">
      <c r="A6" s="9" t="s">
        <v>15</v>
      </c>
      <c r="B6" s="5" t="s">
        <v>16</v>
      </c>
      <c r="D6" s="9" t="s">
        <v>19</v>
      </c>
      <c r="E6" s="4" t="s">
        <v>20</v>
      </c>
      <c r="F6" s="4"/>
      <c r="G6" s="9" t="s">
        <v>23</v>
      </c>
      <c r="H6" s="4"/>
      <c r="I6" s="9" t="s">
        <v>24</v>
      </c>
      <c r="J6" s="4"/>
      <c r="K6" s="4"/>
      <c r="L6" s="4" t="s">
        <v>27</v>
      </c>
      <c r="M6" s="4"/>
      <c r="N6" s="4"/>
      <c r="O6" s="6" t="s">
        <v>32</v>
      </c>
    </row>
    <row r="7" spans="1:15" ht="13">
      <c r="A7" s="7" t="s">
        <v>9</v>
      </c>
      <c r="B7" s="8">
        <v>630560</v>
      </c>
      <c r="E7" s="7"/>
      <c r="H7" s="7" t="s">
        <v>9</v>
      </c>
      <c r="J7" s="4"/>
      <c r="L7" s="7" t="s">
        <v>9</v>
      </c>
      <c r="M7" s="7"/>
      <c r="O7" s="2"/>
    </row>
    <row r="8" spans="1:15" ht="13">
      <c r="A8" s="7" t="s">
        <v>1</v>
      </c>
      <c r="B8" s="8">
        <v>475327</v>
      </c>
      <c r="E8" s="7"/>
      <c r="H8" s="7" t="s">
        <v>1</v>
      </c>
      <c r="J8" s="4"/>
      <c r="L8" s="7" t="s">
        <v>1</v>
      </c>
      <c r="M8" s="7"/>
      <c r="O8" s="2"/>
    </row>
    <row r="9" spans="1:15" ht="13">
      <c r="A9" s="7" t="s">
        <v>6</v>
      </c>
      <c r="B9" s="8">
        <v>432879</v>
      </c>
      <c r="E9" s="7"/>
      <c r="H9" s="7" t="s">
        <v>6</v>
      </c>
      <c r="J9" s="4"/>
      <c r="L9" s="7" t="s">
        <v>6</v>
      </c>
      <c r="M9" s="7"/>
      <c r="O9" s="2"/>
    </row>
    <row r="10" spans="1:15" ht="13">
      <c r="A10" s="7" t="s">
        <v>10</v>
      </c>
      <c r="B10" s="8">
        <v>353523</v>
      </c>
      <c r="E10" s="7"/>
      <c r="H10" s="7" t="s">
        <v>10</v>
      </c>
      <c r="J10" s="4"/>
      <c r="L10" s="7" t="s">
        <v>10</v>
      </c>
      <c r="M10" s="7"/>
      <c r="O10" s="2"/>
    </row>
    <row r="11" spans="1:15" ht="13">
      <c r="A11" s="7" t="s">
        <v>4</v>
      </c>
      <c r="B11" s="8">
        <v>331589</v>
      </c>
      <c r="E11" s="7"/>
      <c r="H11" s="7" t="s">
        <v>4</v>
      </c>
      <c r="J11" s="4"/>
      <c r="L11" s="7" t="s">
        <v>4</v>
      </c>
      <c r="M11" s="7"/>
      <c r="O11" s="2"/>
    </row>
    <row r="12" spans="1:15" ht="13">
      <c r="A12" s="7" t="s">
        <v>8</v>
      </c>
      <c r="B12" s="8">
        <v>278514</v>
      </c>
      <c r="E12" s="7"/>
      <c r="H12" s="7" t="s">
        <v>8</v>
      </c>
      <c r="J12" s="4"/>
      <c r="L12" s="7" t="s">
        <v>8</v>
      </c>
      <c r="M12" s="7"/>
      <c r="O12" s="2"/>
    </row>
    <row r="13" spans="1:15" ht="13">
      <c r="A13" s="7" t="s">
        <v>3</v>
      </c>
      <c r="B13" s="8">
        <v>236841</v>
      </c>
      <c r="E13" s="7"/>
      <c r="H13" s="7" t="s">
        <v>3</v>
      </c>
      <c r="J13" s="4"/>
      <c r="L13" s="7" t="s">
        <v>3</v>
      </c>
      <c r="M13" s="7"/>
      <c r="O13" s="2"/>
    </row>
    <row r="14" spans="1:15" ht="13">
      <c r="A14" s="7" t="s">
        <v>11</v>
      </c>
      <c r="B14" s="8">
        <v>206236</v>
      </c>
      <c r="E14" s="7"/>
      <c r="H14" s="7" t="s">
        <v>11</v>
      </c>
      <c r="J14" s="4"/>
      <c r="L14" s="7" t="s">
        <v>11</v>
      </c>
      <c r="M14" s="7"/>
      <c r="O14" s="2"/>
    </row>
    <row r="15" spans="1:15" ht="13">
      <c r="A15" s="7" t="s">
        <v>5</v>
      </c>
      <c r="B15" s="8">
        <v>179570</v>
      </c>
      <c r="E15" s="7"/>
      <c r="H15" s="7" t="s">
        <v>5</v>
      </c>
      <c r="J15" s="4"/>
      <c r="L15" s="7" t="s">
        <v>5</v>
      </c>
      <c r="M15" s="7"/>
      <c r="O15" s="2"/>
    </row>
    <row r="16" spans="1:15">
      <c r="A16" s="7" t="s">
        <v>0</v>
      </c>
      <c r="B16" s="8">
        <v>141822</v>
      </c>
      <c r="E16" s="7"/>
      <c r="H16" s="7" t="s">
        <v>0</v>
      </c>
      <c r="L16" s="7" t="s">
        <v>0</v>
      </c>
      <c r="M16" s="7"/>
      <c r="O16" s="2"/>
    </row>
    <row r="17" spans="1:15">
      <c r="A17" s="7" t="s">
        <v>13</v>
      </c>
      <c r="B17" s="8">
        <v>85533</v>
      </c>
      <c r="E17" s="7"/>
      <c r="H17" s="7" t="s">
        <v>13</v>
      </c>
      <c r="L17" s="7" t="s">
        <v>13</v>
      </c>
      <c r="M17" s="7"/>
      <c r="O17" s="2"/>
    </row>
    <row r="18" spans="1:15">
      <c r="A18" s="7" t="s">
        <v>12</v>
      </c>
      <c r="B18" s="8">
        <v>70835</v>
      </c>
      <c r="E18" s="7"/>
      <c r="H18" s="7" t="s">
        <v>12</v>
      </c>
      <c r="L18" s="7" t="s">
        <v>12</v>
      </c>
      <c r="M18" s="7"/>
      <c r="O18" s="2"/>
    </row>
    <row r="19" spans="1:15">
      <c r="A19" s="7" t="s">
        <v>14</v>
      </c>
      <c r="B19" s="8">
        <v>68705</v>
      </c>
      <c r="E19" s="7"/>
      <c r="H19" s="7" t="s">
        <v>14</v>
      </c>
      <c r="L19" s="7" t="s">
        <v>14</v>
      </c>
      <c r="M19" s="7"/>
      <c r="O19" s="2"/>
    </row>
    <row r="20" spans="1:15">
      <c r="A20" s="7" t="s">
        <v>2</v>
      </c>
      <c r="B20" s="8">
        <v>68446</v>
      </c>
      <c r="E20" s="7"/>
      <c r="H20" s="7" t="s">
        <v>2</v>
      </c>
      <c r="L20" s="7" t="s">
        <v>2</v>
      </c>
      <c r="M20" s="7"/>
      <c r="O20" s="2"/>
    </row>
    <row r="21" spans="1:15">
      <c r="A21" s="7" t="s">
        <v>7</v>
      </c>
      <c r="B21" s="8">
        <v>55540</v>
      </c>
      <c r="E21" s="7"/>
      <c r="H21" s="7" t="s">
        <v>7</v>
      </c>
      <c r="L21" s="7" t="s">
        <v>7</v>
      </c>
      <c r="M21" s="7"/>
      <c r="O21" s="2"/>
    </row>
    <row r="22" spans="1:15">
      <c r="B22" s="1"/>
      <c r="D22" s="7"/>
      <c r="O22" s="2"/>
    </row>
    <row r="23" spans="1:15">
      <c r="A23" t="s">
        <v>39</v>
      </c>
      <c r="B23" s="1">
        <f>SUM(B7:B21)</f>
        <v>3615920</v>
      </c>
      <c r="C23" t="s">
        <v>21</v>
      </c>
      <c r="D23" s="7">
        <f>SUM(D7:D21)</f>
        <v>0</v>
      </c>
      <c r="E23" s="7">
        <f>SUM(E7:E21)</f>
        <v>0</v>
      </c>
      <c r="I23" t="s">
        <v>25</v>
      </c>
      <c r="M23">
        <f>SUM(M7:M21)</f>
        <v>0</v>
      </c>
      <c r="O23" s="2"/>
    </row>
    <row r="24" spans="1:15">
      <c r="B24" s="1"/>
      <c r="I24" t="s">
        <v>26</v>
      </c>
      <c r="N24" t="s">
        <v>33</v>
      </c>
      <c r="O24" s="2"/>
    </row>
    <row r="25" spans="1:15">
      <c r="B25" s="1" t="s">
        <v>28</v>
      </c>
      <c r="N25" t="s">
        <v>34</v>
      </c>
      <c r="O25" s="2"/>
    </row>
    <row r="26" spans="1:15">
      <c r="B26" s="1"/>
      <c r="D26">
        <f>B23/30000</f>
        <v>120.53066666666666</v>
      </c>
      <c r="N26" t="s">
        <v>35</v>
      </c>
      <c r="O26" s="2"/>
    </row>
    <row r="27" spans="1:15">
      <c r="B27" s="1"/>
      <c r="N27" t="s">
        <v>36</v>
      </c>
      <c r="O27" s="2"/>
    </row>
    <row r="28" spans="1:15">
      <c r="B28" s="1"/>
      <c r="N28" t="s">
        <v>37</v>
      </c>
      <c r="O28" s="2"/>
    </row>
    <row r="29" spans="1:15">
      <c r="B29" t="s">
        <v>38</v>
      </c>
      <c r="O2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E29" sqref="E29"/>
    </sheetView>
  </sheetViews>
  <sheetFormatPr baseColWidth="10" defaultRowHeight="12.5"/>
  <sheetData>
    <row r="1" spans="1:13" ht="13">
      <c r="A1" t="s">
        <v>53</v>
      </c>
      <c r="B1" s="1"/>
      <c r="G1" s="10" t="s">
        <v>18</v>
      </c>
      <c r="H1">
        <f>B31/D2</f>
        <v>49712.5</v>
      </c>
      <c r="I1" s="2" t="s">
        <v>45</v>
      </c>
      <c r="L1" s="2"/>
    </row>
    <row r="2" spans="1:13">
      <c r="A2" t="s">
        <v>46</v>
      </c>
      <c r="B2" s="1"/>
      <c r="D2">
        <v>240</v>
      </c>
      <c r="I2" s="2" t="s">
        <v>54</v>
      </c>
      <c r="L2" s="2"/>
    </row>
    <row r="3" spans="1:13" ht="13">
      <c r="B3" s="1"/>
      <c r="G3" s="11" t="s">
        <v>55</v>
      </c>
      <c r="H3">
        <v>0</v>
      </c>
      <c r="L3" s="11" t="s">
        <v>56</v>
      </c>
      <c r="M3">
        <v>0</v>
      </c>
    </row>
    <row r="4" spans="1:13" ht="13">
      <c r="B4" s="1"/>
      <c r="E4" s="4"/>
      <c r="F4" s="4" t="s">
        <v>49</v>
      </c>
      <c r="G4" s="4"/>
      <c r="H4" s="4"/>
      <c r="I4" s="4"/>
      <c r="J4" s="4"/>
      <c r="K4" s="4"/>
      <c r="L4" s="6" t="s">
        <v>57</v>
      </c>
      <c r="M4" s="4"/>
    </row>
    <row r="5" spans="1:13" ht="13">
      <c r="A5" s="4" t="s">
        <v>58</v>
      </c>
      <c r="B5" s="5" t="s">
        <v>16</v>
      </c>
      <c r="C5" s="4"/>
      <c r="D5" s="9" t="s">
        <v>59</v>
      </c>
      <c r="E5" s="4"/>
      <c r="F5" s="9" t="s">
        <v>50</v>
      </c>
      <c r="G5" s="4"/>
      <c r="H5" s="4"/>
      <c r="I5" s="6"/>
      <c r="J5" s="9" t="s">
        <v>60</v>
      </c>
      <c r="K5" s="4"/>
      <c r="L5" s="9" t="s">
        <v>50</v>
      </c>
      <c r="M5" s="4"/>
    </row>
    <row r="6" spans="1:13">
      <c r="A6" t="s">
        <v>4</v>
      </c>
      <c r="B6" s="1">
        <v>1918578</v>
      </c>
      <c r="D6">
        <f t="shared" ref="D6:D29" si="0">B6/($H$1-$H$3)</f>
        <v>38.59347246668343</v>
      </c>
      <c r="F6" s="7">
        <f>ROUNDDOWN(D6,0)</f>
        <v>38</v>
      </c>
      <c r="G6" s="7"/>
      <c r="I6" s="2"/>
      <c r="J6">
        <f>B6/($H$1-$M$3)</f>
        <v>38.59347246668343</v>
      </c>
      <c r="L6" s="7">
        <f>ROUNDDOWN(J6,0)</f>
        <v>38</v>
      </c>
    </row>
    <row r="7" spans="1:13">
      <c r="A7" t="s">
        <v>6</v>
      </c>
      <c r="B7" s="1">
        <v>1348072</v>
      </c>
      <c r="D7">
        <f t="shared" si="0"/>
        <v>27.117364847875283</v>
      </c>
      <c r="F7" s="7">
        <f t="shared" ref="F7:F29" si="1">ROUNDDOWN(D7,0)</f>
        <v>27</v>
      </c>
      <c r="G7" s="7"/>
      <c r="I7" s="2"/>
      <c r="J7">
        <f t="shared" ref="J7:J29" si="2">B7/($H$1-$M$3)</f>
        <v>27.117364847875283</v>
      </c>
      <c r="L7" s="7">
        <f t="shared" ref="L7:L29" si="3">ROUNDDOWN(J7,0)</f>
        <v>27</v>
      </c>
    </row>
    <row r="8" spans="1:13">
      <c r="A8" t="s">
        <v>9</v>
      </c>
      <c r="B8" s="1">
        <v>1023503</v>
      </c>
      <c r="D8">
        <f t="shared" si="0"/>
        <v>20.588443550414887</v>
      </c>
      <c r="F8" s="7">
        <f t="shared" si="1"/>
        <v>20</v>
      </c>
      <c r="G8" s="7"/>
      <c r="I8" s="2"/>
      <c r="J8">
        <f t="shared" si="2"/>
        <v>20.588443550414887</v>
      </c>
      <c r="L8" s="7">
        <f t="shared" si="3"/>
        <v>20</v>
      </c>
    </row>
    <row r="9" spans="1:13">
      <c r="A9" t="s">
        <v>61</v>
      </c>
      <c r="B9" s="1">
        <v>937901</v>
      </c>
      <c r="D9">
        <f t="shared" si="0"/>
        <v>18.866502388735228</v>
      </c>
      <c r="F9" s="7">
        <f t="shared" si="1"/>
        <v>18</v>
      </c>
      <c r="G9" s="7"/>
      <c r="I9" s="2"/>
      <c r="J9">
        <f t="shared" si="2"/>
        <v>18.866502388735228</v>
      </c>
      <c r="L9" s="7">
        <f t="shared" si="3"/>
        <v>18</v>
      </c>
    </row>
    <row r="10" spans="1:13">
      <c r="A10" t="s">
        <v>10</v>
      </c>
      <c r="B10" s="1">
        <v>639747</v>
      </c>
      <c r="D10">
        <f t="shared" si="0"/>
        <v>12.868936384209203</v>
      </c>
      <c r="F10" s="7">
        <f t="shared" si="1"/>
        <v>12</v>
      </c>
      <c r="G10" s="7"/>
      <c r="I10" s="2"/>
      <c r="J10">
        <f t="shared" si="2"/>
        <v>12.868936384209203</v>
      </c>
      <c r="L10" s="7">
        <f t="shared" si="3"/>
        <v>12</v>
      </c>
    </row>
    <row r="11" spans="1:13">
      <c r="A11" t="s">
        <v>62</v>
      </c>
      <c r="B11" s="1">
        <v>625263</v>
      </c>
      <c r="D11">
        <f t="shared" si="0"/>
        <v>12.57758109127483</v>
      </c>
      <c r="F11" s="7">
        <f t="shared" si="1"/>
        <v>12</v>
      </c>
      <c r="G11" s="7"/>
      <c r="I11" s="2"/>
      <c r="J11">
        <f t="shared" si="2"/>
        <v>12.57758109127483</v>
      </c>
      <c r="L11" s="7">
        <f t="shared" si="3"/>
        <v>12</v>
      </c>
    </row>
    <row r="12" spans="1:13">
      <c r="A12" t="s">
        <v>14</v>
      </c>
      <c r="B12" s="1">
        <v>621832</v>
      </c>
      <c r="D12">
        <f t="shared" si="0"/>
        <v>12.508564244405331</v>
      </c>
      <c r="F12" s="7">
        <f t="shared" si="1"/>
        <v>12</v>
      </c>
      <c r="G12" s="7"/>
      <c r="I12" s="2"/>
      <c r="J12">
        <f t="shared" si="2"/>
        <v>12.508564244405331</v>
      </c>
      <c r="L12" s="7">
        <f t="shared" si="3"/>
        <v>12</v>
      </c>
    </row>
    <row r="13" spans="1:13">
      <c r="A13" t="s">
        <v>1</v>
      </c>
      <c r="B13" s="1">
        <v>610408</v>
      </c>
      <c r="D13">
        <f t="shared" si="0"/>
        <v>12.278762886597939</v>
      </c>
      <c r="F13" s="7">
        <f t="shared" si="1"/>
        <v>12</v>
      </c>
      <c r="G13" s="7"/>
      <c r="I13" s="2"/>
      <c r="J13">
        <f t="shared" si="2"/>
        <v>12.278762886597939</v>
      </c>
      <c r="L13" s="7">
        <f t="shared" si="3"/>
        <v>12</v>
      </c>
    </row>
    <row r="14" spans="1:13">
      <c r="A14" t="s">
        <v>11</v>
      </c>
      <c r="B14" s="1">
        <v>455025</v>
      </c>
      <c r="D14">
        <f t="shared" si="0"/>
        <v>9.1531305003771681</v>
      </c>
      <c r="F14" s="7">
        <f t="shared" si="1"/>
        <v>9</v>
      </c>
      <c r="G14" s="7"/>
      <c r="I14" s="2"/>
      <c r="J14">
        <f t="shared" si="2"/>
        <v>9.1531305003771681</v>
      </c>
      <c r="L14" s="7">
        <f t="shared" si="3"/>
        <v>9</v>
      </c>
    </row>
    <row r="15" spans="1:13">
      <c r="A15" t="s">
        <v>12</v>
      </c>
      <c r="B15" s="1">
        <v>429811</v>
      </c>
      <c r="D15">
        <f t="shared" si="0"/>
        <v>8.6459341211968823</v>
      </c>
      <c r="F15" s="7">
        <f t="shared" si="1"/>
        <v>8</v>
      </c>
      <c r="G15" s="7"/>
      <c r="I15" s="2"/>
      <c r="J15">
        <f t="shared" si="2"/>
        <v>8.6459341211968823</v>
      </c>
      <c r="L15" s="7">
        <f t="shared" si="3"/>
        <v>8</v>
      </c>
    </row>
    <row r="16" spans="1:13">
      <c r="A16" t="s">
        <v>8</v>
      </c>
      <c r="B16" s="1">
        <v>405843</v>
      </c>
      <c r="D16">
        <f t="shared" si="0"/>
        <v>8.163801860699019</v>
      </c>
      <c r="F16" s="7">
        <f t="shared" si="1"/>
        <v>8</v>
      </c>
      <c r="G16" s="7"/>
      <c r="I16" s="2"/>
      <c r="J16">
        <f t="shared" si="2"/>
        <v>8.163801860699019</v>
      </c>
      <c r="L16" s="7">
        <f t="shared" si="3"/>
        <v>8</v>
      </c>
    </row>
    <row r="17" spans="1:12">
      <c r="A17" t="s">
        <v>63</v>
      </c>
      <c r="B17" s="1">
        <v>399454</v>
      </c>
      <c r="D17">
        <f t="shared" si="0"/>
        <v>8.035282876540105</v>
      </c>
      <c r="F17" s="7">
        <f t="shared" si="1"/>
        <v>8</v>
      </c>
      <c r="G17" s="7"/>
      <c r="I17" s="2"/>
      <c r="J17">
        <f t="shared" si="2"/>
        <v>8.035282876540105</v>
      </c>
      <c r="L17" s="7">
        <f t="shared" si="3"/>
        <v>8</v>
      </c>
    </row>
    <row r="18" spans="1:12">
      <c r="A18" t="s">
        <v>64</v>
      </c>
      <c r="B18" s="1">
        <v>343031</v>
      </c>
      <c r="D18">
        <f t="shared" si="0"/>
        <v>6.9002967060598444</v>
      </c>
      <c r="F18" s="7">
        <f t="shared" si="1"/>
        <v>6</v>
      </c>
      <c r="G18" s="7"/>
      <c r="I18" s="2"/>
      <c r="J18">
        <f t="shared" si="2"/>
        <v>6.9002967060598444</v>
      </c>
      <c r="L18" s="7">
        <f t="shared" si="3"/>
        <v>6</v>
      </c>
    </row>
    <row r="19" spans="1:12">
      <c r="A19" t="s">
        <v>5</v>
      </c>
      <c r="B19" s="1">
        <v>319922</v>
      </c>
      <c r="D19">
        <f t="shared" si="0"/>
        <v>6.435443801860699</v>
      </c>
      <c r="F19" s="7">
        <f t="shared" si="1"/>
        <v>6</v>
      </c>
      <c r="G19" s="7"/>
      <c r="I19" s="2"/>
      <c r="J19">
        <f t="shared" si="2"/>
        <v>6.435443801860699</v>
      </c>
      <c r="L19" s="7">
        <f t="shared" si="3"/>
        <v>6</v>
      </c>
    </row>
    <row r="20" spans="1:12">
      <c r="A20" t="s">
        <v>3</v>
      </c>
      <c r="B20" s="1">
        <v>297665</v>
      </c>
      <c r="D20">
        <f t="shared" si="0"/>
        <v>5.987729444304752</v>
      </c>
      <c r="F20" s="7">
        <f t="shared" si="1"/>
        <v>5</v>
      </c>
      <c r="G20" s="7"/>
      <c r="I20" s="2"/>
      <c r="J20">
        <f t="shared" si="2"/>
        <v>5.987729444304752</v>
      </c>
      <c r="L20" s="7">
        <f t="shared" si="3"/>
        <v>5</v>
      </c>
    </row>
    <row r="21" spans="1:12">
      <c r="A21" t="s">
        <v>13</v>
      </c>
      <c r="B21" s="1">
        <v>280657</v>
      </c>
      <c r="D21">
        <f t="shared" si="0"/>
        <v>5.6456022127231584</v>
      </c>
      <c r="F21" s="7">
        <f t="shared" si="1"/>
        <v>5</v>
      </c>
      <c r="I21" s="7"/>
      <c r="J21">
        <f t="shared" si="2"/>
        <v>5.6456022127231584</v>
      </c>
      <c r="L21" s="7">
        <f t="shared" si="3"/>
        <v>5</v>
      </c>
    </row>
    <row r="22" spans="1:12">
      <c r="A22" t="s">
        <v>0</v>
      </c>
      <c r="B22" s="1">
        <v>269326</v>
      </c>
      <c r="D22">
        <f t="shared" si="0"/>
        <v>5.4176716117676644</v>
      </c>
      <c r="F22" s="7">
        <f t="shared" si="1"/>
        <v>5</v>
      </c>
      <c r="I22" s="7"/>
      <c r="J22">
        <f t="shared" si="2"/>
        <v>5.4176716117676644</v>
      </c>
      <c r="L22" s="7">
        <f t="shared" si="3"/>
        <v>5</v>
      </c>
    </row>
    <row r="23" spans="1:12">
      <c r="A23" t="s">
        <v>65</v>
      </c>
      <c r="B23" s="1">
        <v>262508</v>
      </c>
      <c r="D23">
        <f t="shared" si="0"/>
        <v>5.2805230072919285</v>
      </c>
      <c r="F23" s="7">
        <f t="shared" si="1"/>
        <v>5</v>
      </c>
      <c r="J23">
        <f t="shared" si="2"/>
        <v>5.2805230072919285</v>
      </c>
      <c r="L23" s="7">
        <f t="shared" si="3"/>
        <v>5</v>
      </c>
    </row>
    <row r="24" spans="1:12">
      <c r="A24" t="s">
        <v>66</v>
      </c>
      <c r="B24" s="1">
        <v>171904</v>
      </c>
      <c r="D24">
        <f t="shared" si="0"/>
        <v>3.4579632889112397</v>
      </c>
      <c r="F24" s="7">
        <f t="shared" si="1"/>
        <v>3</v>
      </c>
      <c r="J24">
        <f t="shared" si="2"/>
        <v>3.4579632889112397</v>
      </c>
      <c r="L24" s="7">
        <f t="shared" si="3"/>
        <v>3</v>
      </c>
    </row>
    <row r="25" spans="1:12">
      <c r="A25" t="s">
        <v>67</v>
      </c>
      <c r="B25" s="1">
        <v>157147</v>
      </c>
      <c r="D25">
        <f t="shared" si="0"/>
        <v>3.1611164194116168</v>
      </c>
      <c r="F25" s="7">
        <f t="shared" si="1"/>
        <v>3</v>
      </c>
      <c r="J25">
        <f t="shared" si="2"/>
        <v>3.1611164194116168</v>
      </c>
      <c r="L25" s="7">
        <f t="shared" si="3"/>
        <v>3</v>
      </c>
    </row>
    <row r="26" spans="1:12">
      <c r="A26" t="s">
        <v>68</v>
      </c>
      <c r="B26" s="1">
        <v>130419</v>
      </c>
      <c r="D26">
        <f t="shared" si="0"/>
        <v>2.6234649233090268</v>
      </c>
      <c r="F26" s="7">
        <f t="shared" si="1"/>
        <v>2</v>
      </c>
      <c r="J26">
        <f t="shared" si="2"/>
        <v>2.6234649233090268</v>
      </c>
      <c r="L26" s="7">
        <f t="shared" si="3"/>
        <v>2</v>
      </c>
    </row>
    <row r="27" spans="1:12">
      <c r="A27" t="s">
        <v>69</v>
      </c>
      <c r="B27" s="1">
        <v>110358</v>
      </c>
      <c r="D27">
        <f t="shared" si="0"/>
        <v>2.2199245662559717</v>
      </c>
      <c r="F27" s="7">
        <f t="shared" si="1"/>
        <v>2</v>
      </c>
      <c r="J27">
        <f t="shared" si="2"/>
        <v>2.2199245662559717</v>
      </c>
      <c r="L27" s="7">
        <f t="shared" si="3"/>
        <v>2</v>
      </c>
    </row>
    <row r="28" spans="1:12">
      <c r="A28" t="s">
        <v>2</v>
      </c>
      <c r="B28" s="1">
        <v>97194</v>
      </c>
      <c r="D28">
        <f t="shared" si="0"/>
        <v>1.9551219512195122</v>
      </c>
      <c r="F28" s="7">
        <f t="shared" si="1"/>
        <v>1</v>
      </c>
      <c r="J28">
        <f t="shared" si="2"/>
        <v>1.9551219512195122</v>
      </c>
      <c r="L28" s="7">
        <f t="shared" si="3"/>
        <v>1</v>
      </c>
    </row>
    <row r="29" spans="1:12">
      <c r="A29" t="s">
        <v>7</v>
      </c>
      <c r="B29" s="1">
        <v>75432</v>
      </c>
      <c r="D29">
        <f t="shared" si="0"/>
        <v>1.5173648478752828</v>
      </c>
      <c r="F29" s="7">
        <f t="shared" si="1"/>
        <v>1</v>
      </c>
      <c r="J29">
        <f t="shared" si="2"/>
        <v>1.5173648478752828</v>
      </c>
      <c r="L29" s="7">
        <f t="shared" si="3"/>
        <v>1</v>
      </c>
    </row>
    <row r="30" spans="1:12">
      <c r="B30" s="1"/>
    </row>
    <row r="31" spans="1:12">
      <c r="A31" t="s">
        <v>52</v>
      </c>
      <c r="B31" s="1">
        <f>SUM(B6:B29)</f>
        <v>11931000</v>
      </c>
      <c r="E31" t="s">
        <v>52</v>
      </c>
      <c r="F31">
        <f>SUM(F6:F29)</f>
        <v>228</v>
      </c>
      <c r="K31" t="s">
        <v>52</v>
      </c>
      <c r="L31">
        <f>SUM(L6:L29)</f>
        <v>228</v>
      </c>
    </row>
    <row r="32" spans="1:12">
      <c r="B32" s="1"/>
      <c r="L3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H18" sqref="H17:H18"/>
    </sheetView>
  </sheetViews>
  <sheetFormatPr baseColWidth="10" defaultRowHeight="12.5"/>
  <sheetData>
    <row r="1" spans="1:10" ht="13">
      <c r="A1" s="4" t="s">
        <v>70</v>
      </c>
      <c r="B1" s="7"/>
      <c r="C1" t="s">
        <v>71</v>
      </c>
      <c r="F1" t="s">
        <v>72</v>
      </c>
    </row>
    <row r="2" spans="1:10">
      <c r="B2" s="7"/>
    </row>
    <row r="3" spans="1:10">
      <c r="B3" s="7"/>
      <c r="D3" s="3" t="s">
        <v>73</v>
      </c>
      <c r="E3" s="8">
        <f>B31/240</f>
        <v>49712.5</v>
      </c>
      <c r="G3" s="3" t="s">
        <v>74</v>
      </c>
      <c r="H3" s="7"/>
    </row>
    <row r="4" spans="1:10">
      <c r="B4" s="7"/>
    </row>
    <row r="5" spans="1:10" ht="13">
      <c r="A5" s="9" t="s">
        <v>58</v>
      </c>
      <c r="B5" s="12" t="s">
        <v>16</v>
      </c>
      <c r="C5" s="4"/>
      <c r="D5" s="4" t="s">
        <v>19</v>
      </c>
      <c r="E5" s="4" t="s">
        <v>75</v>
      </c>
    </row>
    <row r="6" spans="1:10">
      <c r="A6" s="7" t="s">
        <v>4</v>
      </c>
      <c r="B6" s="8">
        <v>1918578</v>
      </c>
      <c r="D6">
        <f>B6/($E$3-$H$3)</f>
        <v>38.59347246668343</v>
      </c>
      <c r="E6" s="7">
        <f>ROUND(D6,0)</f>
        <v>39</v>
      </c>
      <c r="J6" s="3"/>
    </row>
    <row r="7" spans="1:10">
      <c r="A7" s="7" t="s">
        <v>6</v>
      </c>
      <c r="B7" s="8">
        <v>1348072</v>
      </c>
      <c r="D7">
        <f t="shared" ref="D7:D29" si="0">B7/($E$3-$H$3)</f>
        <v>27.117364847875283</v>
      </c>
      <c r="E7" s="7">
        <f t="shared" ref="E7:E29" si="1">ROUND(D7,0)</f>
        <v>27</v>
      </c>
    </row>
    <row r="8" spans="1:10">
      <c r="A8" s="7" t="s">
        <v>9</v>
      </c>
      <c r="B8" s="8">
        <v>1023503</v>
      </c>
      <c r="D8">
        <f t="shared" si="0"/>
        <v>20.588443550414887</v>
      </c>
      <c r="E8" s="7">
        <f t="shared" si="1"/>
        <v>21</v>
      </c>
    </row>
    <row r="9" spans="1:10">
      <c r="A9" s="7" t="s">
        <v>61</v>
      </c>
      <c r="B9" s="8">
        <v>937901</v>
      </c>
      <c r="D9">
        <f t="shared" si="0"/>
        <v>18.866502388735228</v>
      </c>
      <c r="E9" s="7">
        <f t="shared" si="1"/>
        <v>19</v>
      </c>
    </row>
    <row r="10" spans="1:10">
      <c r="A10" s="7" t="s">
        <v>10</v>
      </c>
      <c r="B10" s="8">
        <v>639747</v>
      </c>
      <c r="D10">
        <f t="shared" si="0"/>
        <v>12.868936384209203</v>
      </c>
      <c r="E10" s="7">
        <f t="shared" si="1"/>
        <v>13</v>
      </c>
    </row>
    <row r="11" spans="1:10">
      <c r="A11" s="7" t="s">
        <v>62</v>
      </c>
      <c r="B11" s="8">
        <v>625263</v>
      </c>
      <c r="D11">
        <f t="shared" si="0"/>
        <v>12.57758109127483</v>
      </c>
      <c r="E11" s="7">
        <f t="shared" si="1"/>
        <v>13</v>
      </c>
    </row>
    <row r="12" spans="1:10">
      <c r="A12" s="7" t="s">
        <v>14</v>
      </c>
      <c r="B12" s="8">
        <v>621832</v>
      </c>
      <c r="D12">
        <f t="shared" si="0"/>
        <v>12.508564244405331</v>
      </c>
      <c r="E12" s="7">
        <f t="shared" si="1"/>
        <v>13</v>
      </c>
    </row>
    <row r="13" spans="1:10">
      <c r="A13" s="7" t="s">
        <v>1</v>
      </c>
      <c r="B13" s="8">
        <v>610408</v>
      </c>
      <c r="D13">
        <f t="shared" si="0"/>
        <v>12.278762886597939</v>
      </c>
      <c r="E13" s="7">
        <f t="shared" si="1"/>
        <v>12</v>
      </c>
    </row>
    <row r="14" spans="1:10">
      <c r="A14" s="7" t="s">
        <v>11</v>
      </c>
      <c r="B14" s="8">
        <v>455025</v>
      </c>
      <c r="D14">
        <f t="shared" si="0"/>
        <v>9.1531305003771681</v>
      </c>
      <c r="E14" s="7">
        <f t="shared" si="1"/>
        <v>9</v>
      </c>
    </row>
    <row r="15" spans="1:10">
      <c r="A15" s="7" t="s">
        <v>12</v>
      </c>
      <c r="B15" s="8">
        <v>429811</v>
      </c>
      <c r="D15">
        <f t="shared" si="0"/>
        <v>8.6459341211968823</v>
      </c>
      <c r="E15" s="7">
        <f t="shared" si="1"/>
        <v>9</v>
      </c>
    </row>
    <row r="16" spans="1:10">
      <c r="A16" s="7" t="s">
        <v>8</v>
      </c>
      <c r="B16" s="8">
        <v>405843</v>
      </c>
      <c r="D16">
        <f t="shared" si="0"/>
        <v>8.163801860699019</v>
      </c>
      <c r="E16" s="7">
        <f t="shared" si="1"/>
        <v>8</v>
      </c>
    </row>
    <row r="17" spans="1:5">
      <c r="A17" s="7" t="s">
        <v>63</v>
      </c>
      <c r="B17" s="8">
        <v>399454</v>
      </c>
      <c r="D17">
        <f t="shared" si="0"/>
        <v>8.035282876540105</v>
      </c>
      <c r="E17" s="7">
        <f t="shared" si="1"/>
        <v>8</v>
      </c>
    </row>
    <row r="18" spans="1:5">
      <c r="A18" s="7" t="s">
        <v>64</v>
      </c>
      <c r="B18" s="8">
        <v>343031</v>
      </c>
      <c r="D18">
        <f t="shared" si="0"/>
        <v>6.9002967060598444</v>
      </c>
      <c r="E18" s="7">
        <f t="shared" si="1"/>
        <v>7</v>
      </c>
    </row>
    <row r="19" spans="1:5">
      <c r="A19" s="7" t="s">
        <v>5</v>
      </c>
      <c r="B19" s="8">
        <v>319922</v>
      </c>
      <c r="D19">
        <f t="shared" si="0"/>
        <v>6.435443801860699</v>
      </c>
      <c r="E19" s="7">
        <f t="shared" si="1"/>
        <v>6</v>
      </c>
    </row>
    <row r="20" spans="1:5">
      <c r="A20" s="7" t="s">
        <v>3</v>
      </c>
      <c r="B20" s="8">
        <v>297665</v>
      </c>
      <c r="D20">
        <f t="shared" si="0"/>
        <v>5.987729444304752</v>
      </c>
      <c r="E20" s="7">
        <f t="shared" si="1"/>
        <v>6</v>
      </c>
    </row>
    <row r="21" spans="1:5">
      <c r="A21" s="7" t="s">
        <v>13</v>
      </c>
      <c r="B21" s="8">
        <v>280657</v>
      </c>
      <c r="D21">
        <f t="shared" si="0"/>
        <v>5.6456022127231584</v>
      </c>
      <c r="E21" s="7">
        <f t="shared" si="1"/>
        <v>6</v>
      </c>
    </row>
    <row r="22" spans="1:5">
      <c r="A22" s="7" t="s">
        <v>0</v>
      </c>
      <c r="B22" s="8">
        <v>269326</v>
      </c>
      <c r="D22">
        <f t="shared" si="0"/>
        <v>5.4176716117676644</v>
      </c>
      <c r="E22" s="7">
        <f t="shared" si="1"/>
        <v>5</v>
      </c>
    </row>
    <row r="23" spans="1:5">
      <c r="A23" s="7" t="s">
        <v>65</v>
      </c>
      <c r="B23" s="8">
        <v>262508</v>
      </c>
      <c r="D23">
        <f t="shared" si="0"/>
        <v>5.2805230072919285</v>
      </c>
      <c r="E23" s="7">
        <f t="shared" si="1"/>
        <v>5</v>
      </c>
    </row>
    <row r="24" spans="1:5">
      <c r="A24" s="7" t="s">
        <v>66</v>
      </c>
      <c r="B24" s="8">
        <v>171904</v>
      </c>
      <c r="D24">
        <f t="shared" si="0"/>
        <v>3.4579632889112397</v>
      </c>
      <c r="E24" s="7">
        <f t="shared" si="1"/>
        <v>3</v>
      </c>
    </row>
    <row r="25" spans="1:5">
      <c r="A25" s="7" t="s">
        <v>67</v>
      </c>
      <c r="B25" s="8">
        <v>157147</v>
      </c>
      <c r="D25">
        <f t="shared" si="0"/>
        <v>3.1611164194116168</v>
      </c>
      <c r="E25" s="7">
        <f t="shared" si="1"/>
        <v>3</v>
      </c>
    </row>
    <row r="26" spans="1:5">
      <c r="A26" s="7" t="s">
        <v>68</v>
      </c>
      <c r="B26" s="8">
        <v>130419</v>
      </c>
      <c r="D26">
        <f t="shared" si="0"/>
        <v>2.6234649233090268</v>
      </c>
      <c r="E26" s="7">
        <f t="shared" si="1"/>
        <v>3</v>
      </c>
    </row>
    <row r="27" spans="1:5">
      <c r="A27" s="7" t="s">
        <v>69</v>
      </c>
      <c r="B27" s="8">
        <v>110358</v>
      </c>
      <c r="D27">
        <f t="shared" si="0"/>
        <v>2.2199245662559717</v>
      </c>
      <c r="E27" s="7">
        <f t="shared" si="1"/>
        <v>2</v>
      </c>
    </row>
    <row r="28" spans="1:5">
      <c r="A28" s="7" t="s">
        <v>2</v>
      </c>
      <c r="B28" s="8">
        <v>97194</v>
      </c>
      <c r="D28">
        <f t="shared" si="0"/>
        <v>1.9551219512195122</v>
      </c>
      <c r="E28" s="7">
        <f t="shared" si="1"/>
        <v>2</v>
      </c>
    </row>
    <row r="29" spans="1:5">
      <c r="A29" s="7" t="s">
        <v>7</v>
      </c>
      <c r="B29" s="8">
        <v>75432</v>
      </c>
      <c r="D29">
        <f t="shared" si="0"/>
        <v>1.5173648478752828</v>
      </c>
      <c r="E29" s="7">
        <f t="shared" si="1"/>
        <v>2</v>
      </c>
    </row>
    <row r="30" spans="1:5">
      <c r="A30" s="7"/>
      <c r="B30" s="8"/>
      <c r="E30" s="7"/>
    </row>
    <row r="31" spans="1:5">
      <c r="A31" s="7" t="s">
        <v>52</v>
      </c>
      <c r="B31" s="8">
        <f>SUM(B6:B29)</f>
        <v>11931000</v>
      </c>
      <c r="D31" t="s">
        <v>52</v>
      </c>
      <c r="E31" s="7">
        <f>SUM(E6:E29)</f>
        <v>241</v>
      </c>
    </row>
    <row r="32" spans="1:5">
      <c r="B32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J9" sqref="J9"/>
    </sheetView>
  </sheetViews>
  <sheetFormatPr baseColWidth="10" defaultRowHeight="12.5"/>
  <sheetData>
    <row r="1" spans="1:7" ht="13">
      <c r="A1" s="9" t="s">
        <v>76</v>
      </c>
      <c r="D1" s="8"/>
      <c r="F1" s="7"/>
      <c r="G1" s="7"/>
    </row>
    <row r="2" spans="1:7" ht="13">
      <c r="A2" s="7"/>
      <c r="E2" s="7"/>
      <c r="F2" s="7"/>
      <c r="G2" s="9"/>
    </row>
    <row r="3" spans="1:7" ht="13">
      <c r="A3" s="9" t="s">
        <v>15</v>
      </c>
      <c r="B3" s="4" t="s">
        <v>16</v>
      </c>
      <c r="C3" s="9"/>
      <c r="D3" s="9" t="s">
        <v>77</v>
      </c>
      <c r="E3" s="9"/>
      <c r="F3" s="9" t="s">
        <v>78</v>
      </c>
      <c r="G3" s="9"/>
    </row>
    <row r="4" spans="1:7">
      <c r="A4" s="7" t="s">
        <v>4</v>
      </c>
      <c r="B4" s="1">
        <v>13479142</v>
      </c>
      <c r="C4" s="7"/>
      <c r="E4" s="7"/>
      <c r="F4" s="7"/>
      <c r="G4" s="13"/>
    </row>
    <row r="5" spans="1:7">
      <c r="A5" s="7" t="s">
        <v>6</v>
      </c>
      <c r="B5" s="1">
        <v>9900180</v>
      </c>
      <c r="C5" s="7"/>
      <c r="E5" s="7"/>
      <c r="F5" s="7"/>
      <c r="G5" s="13"/>
    </row>
    <row r="6" spans="1:7">
      <c r="A6" s="7" t="s">
        <v>67</v>
      </c>
      <c r="B6" s="1">
        <v>7897241</v>
      </c>
      <c r="C6" s="7"/>
      <c r="E6" s="7"/>
      <c r="F6" s="7"/>
      <c r="G6" s="13"/>
    </row>
    <row r="7" spans="1:7">
      <c r="A7" s="7" t="s">
        <v>61</v>
      </c>
      <c r="B7" s="1">
        <v>6907612</v>
      </c>
      <c r="C7" s="7"/>
      <c r="E7" s="7"/>
      <c r="F7" s="7"/>
      <c r="G7" s="13"/>
    </row>
    <row r="8" spans="1:7">
      <c r="A8" s="7" t="s">
        <v>79</v>
      </c>
      <c r="B8" s="1">
        <v>6907387</v>
      </c>
      <c r="C8" s="7"/>
      <c r="E8" s="7"/>
      <c r="F8" s="7"/>
      <c r="G8" s="13"/>
    </row>
    <row r="9" spans="1:7">
      <c r="A9" s="7" t="s">
        <v>80</v>
      </c>
      <c r="B9" s="1">
        <v>6414824</v>
      </c>
      <c r="C9" s="7"/>
      <c r="E9" s="7"/>
      <c r="F9" s="7"/>
      <c r="G9" s="13"/>
    </row>
    <row r="10" spans="1:7">
      <c r="A10" s="7" t="s">
        <v>81</v>
      </c>
      <c r="B10" s="1">
        <v>5256106</v>
      </c>
      <c r="C10" s="7"/>
      <c r="E10" s="7"/>
      <c r="F10" s="7"/>
      <c r="G10" s="13"/>
    </row>
    <row r="11" spans="1:7">
      <c r="A11" s="7" t="s">
        <v>1</v>
      </c>
      <c r="B11" s="1">
        <v>4316721</v>
      </c>
      <c r="C11" s="7"/>
      <c r="E11" s="7"/>
      <c r="F11" s="7"/>
      <c r="G11" s="13"/>
    </row>
    <row r="12" spans="1:7">
      <c r="A12" s="7" t="s">
        <v>5</v>
      </c>
      <c r="B12" s="1">
        <v>4160165</v>
      </c>
      <c r="C12" s="7"/>
      <c r="E12" s="7"/>
      <c r="F12" s="7"/>
      <c r="G12" s="13"/>
    </row>
    <row r="13" spans="1:7">
      <c r="A13" s="7" t="s">
        <v>68</v>
      </c>
      <c r="B13" s="1">
        <v>3784664</v>
      </c>
      <c r="C13" s="7"/>
      <c r="E13" s="7"/>
      <c r="F13" s="7"/>
      <c r="G13" s="13"/>
    </row>
    <row r="14" spans="1:7">
      <c r="A14" s="7" t="s">
        <v>10</v>
      </c>
      <c r="B14" s="1">
        <v>3571623</v>
      </c>
      <c r="C14" s="7"/>
      <c r="E14" s="7"/>
      <c r="F14" s="7"/>
      <c r="G14" s="13"/>
    </row>
    <row r="15" spans="1:7">
      <c r="A15" s="7" t="s">
        <v>64</v>
      </c>
      <c r="B15" s="1">
        <v>3427796</v>
      </c>
      <c r="C15" s="7"/>
      <c r="E15" s="7"/>
      <c r="F15" s="7"/>
      <c r="G15" s="13"/>
    </row>
    <row r="16" spans="1:7">
      <c r="A16" s="7" t="s">
        <v>82</v>
      </c>
      <c r="B16" s="1">
        <v>3137587</v>
      </c>
      <c r="C16" s="7"/>
      <c r="E16" s="7"/>
      <c r="F16" s="7"/>
      <c r="G16" s="13"/>
    </row>
    <row r="17" spans="1:7">
      <c r="A17" s="7" t="s">
        <v>12</v>
      </c>
      <c r="B17" s="1">
        <v>3123723</v>
      </c>
      <c r="C17" s="7"/>
      <c r="E17" s="7"/>
      <c r="F17" s="7"/>
      <c r="G17" s="13"/>
    </row>
    <row r="18" spans="1:7">
      <c r="A18" s="7" t="s">
        <v>62</v>
      </c>
      <c r="B18" s="1">
        <v>2915841</v>
      </c>
      <c r="C18" s="7"/>
      <c r="E18" s="7"/>
      <c r="F18" s="7"/>
      <c r="G18" s="13"/>
    </row>
    <row r="19" spans="1:7">
      <c r="A19" s="7" t="s">
        <v>14</v>
      </c>
      <c r="B19" s="1">
        <v>2845627</v>
      </c>
      <c r="C19" s="7"/>
      <c r="E19" s="7"/>
      <c r="F19" s="7"/>
      <c r="G19" s="13"/>
    </row>
    <row r="20" spans="1:7">
      <c r="A20" s="7" t="s">
        <v>65</v>
      </c>
      <c r="B20" s="1">
        <v>2832961</v>
      </c>
      <c r="C20" s="7"/>
      <c r="E20" s="7"/>
      <c r="F20" s="7"/>
      <c r="G20" s="13"/>
    </row>
    <row r="21" spans="1:7">
      <c r="A21" s="7" t="s">
        <v>83</v>
      </c>
      <c r="B21" s="1">
        <v>2792300</v>
      </c>
      <c r="C21" s="7"/>
      <c r="E21" s="7"/>
      <c r="F21" s="7"/>
      <c r="G21" s="13"/>
    </row>
    <row r="22" spans="1:7">
      <c r="A22" s="7" t="s">
        <v>9</v>
      </c>
      <c r="B22" s="1">
        <v>2677773</v>
      </c>
      <c r="C22" s="7"/>
      <c r="E22" s="7"/>
      <c r="F22" s="7"/>
      <c r="G22" s="13"/>
    </row>
    <row r="23" spans="1:7">
      <c r="A23" s="7" t="s">
        <v>84</v>
      </c>
      <c r="B23" s="1">
        <v>2538268</v>
      </c>
      <c r="C23" s="7"/>
      <c r="E23" s="7"/>
      <c r="F23" s="7"/>
      <c r="G23" s="13"/>
    </row>
    <row r="24" spans="1:7">
      <c r="A24" s="7" t="s">
        <v>66</v>
      </c>
      <c r="B24" s="1">
        <v>2363880</v>
      </c>
      <c r="C24" s="7"/>
      <c r="E24" s="7"/>
      <c r="F24" s="7"/>
      <c r="G24" s="13"/>
    </row>
    <row r="25" spans="1:7">
      <c r="A25" s="7" t="s">
        <v>85</v>
      </c>
      <c r="B25" s="1">
        <v>2336434</v>
      </c>
      <c r="C25" s="7"/>
      <c r="E25" s="7"/>
      <c r="F25" s="7"/>
      <c r="G25" s="13"/>
    </row>
    <row r="26" spans="1:7">
      <c r="A26" s="7" t="s">
        <v>69</v>
      </c>
      <c r="B26" s="1">
        <v>2183796</v>
      </c>
      <c r="C26" s="7"/>
      <c r="E26" s="7"/>
      <c r="F26" s="7"/>
      <c r="G26" s="13"/>
    </row>
    <row r="27" spans="1:7">
      <c r="A27" s="7" t="s">
        <v>86</v>
      </c>
      <c r="B27" s="1">
        <v>1949387</v>
      </c>
      <c r="C27" s="7"/>
      <c r="E27" s="7"/>
      <c r="F27" s="7"/>
      <c r="G27" s="13"/>
    </row>
    <row r="28" spans="1:7">
      <c r="A28" s="7" t="s">
        <v>87</v>
      </c>
      <c r="B28" s="1">
        <v>1901974</v>
      </c>
      <c r="C28" s="7"/>
      <c r="E28" s="7"/>
      <c r="F28" s="7"/>
      <c r="G28" s="13"/>
    </row>
    <row r="29" spans="1:7">
      <c r="A29" s="7" t="s">
        <v>11</v>
      </c>
      <c r="B29" s="1">
        <v>1899804</v>
      </c>
      <c r="C29" s="7"/>
      <c r="E29" s="7"/>
      <c r="F29" s="7"/>
      <c r="G29" s="13"/>
    </row>
    <row r="30" spans="1:7">
      <c r="A30" s="7" t="s">
        <v>88</v>
      </c>
      <c r="B30" s="1">
        <v>1897414</v>
      </c>
      <c r="C30" s="7"/>
      <c r="E30" s="7"/>
      <c r="F30" s="7"/>
      <c r="G30" s="13"/>
    </row>
    <row r="31" spans="1:7">
      <c r="A31" s="7" t="s">
        <v>8</v>
      </c>
      <c r="B31" s="1">
        <v>1821244</v>
      </c>
      <c r="C31" s="7"/>
      <c r="E31" s="7"/>
      <c r="F31" s="7"/>
      <c r="G31" s="13"/>
    </row>
    <row r="32" spans="1:7">
      <c r="A32" s="7" t="s">
        <v>89</v>
      </c>
      <c r="B32" s="1">
        <v>1801028</v>
      </c>
      <c r="C32" s="7"/>
      <c r="E32" s="7"/>
      <c r="F32" s="7"/>
      <c r="G32" s="13"/>
    </row>
    <row r="33" spans="1:7">
      <c r="A33" s="7" t="s">
        <v>90</v>
      </c>
      <c r="B33" s="1">
        <v>1736191</v>
      </c>
      <c r="C33" s="7"/>
      <c r="E33" s="7"/>
      <c r="F33" s="7"/>
      <c r="G33" s="13"/>
    </row>
    <row r="34" spans="1:7">
      <c r="A34" s="7" t="s">
        <v>3</v>
      </c>
      <c r="B34" s="1">
        <v>1709242</v>
      </c>
      <c r="C34" s="7"/>
      <c r="E34" s="7"/>
      <c r="F34" s="7"/>
      <c r="G34" s="13"/>
    </row>
    <row r="35" spans="1:7">
      <c r="A35" s="7" t="s">
        <v>91</v>
      </c>
      <c r="B35" s="1">
        <v>1315834</v>
      </c>
      <c r="C35" s="7"/>
      <c r="E35" s="7"/>
      <c r="F35" s="7"/>
      <c r="G35" s="13"/>
    </row>
    <row r="36" spans="1:7">
      <c r="A36" s="7" t="s">
        <v>92</v>
      </c>
      <c r="B36" s="1">
        <v>1123296</v>
      </c>
      <c r="C36" s="7"/>
      <c r="E36" s="7"/>
      <c r="F36" s="7"/>
      <c r="G36" s="13"/>
    </row>
    <row r="37" spans="1:7">
      <c r="A37" s="7" t="s">
        <v>93</v>
      </c>
      <c r="B37" s="1">
        <v>1089684</v>
      </c>
      <c r="C37" s="7"/>
      <c r="E37" s="7"/>
      <c r="F37" s="7"/>
      <c r="G37" s="13"/>
    </row>
    <row r="38" spans="1:7">
      <c r="A38" s="7" t="s">
        <v>63</v>
      </c>
      <c r="B38" s="1">
        <v>847226</v>
      </c>
      <c r="C38" s="7"/>
      <c r="E38" s="7"/>
      <c r="F38" s="7"/>
      <c r="G38" s="13"/>
    </row>
    <row r="39" spans="1:7">
      <c r="A39" s="7" t="s">
        <v>2</v>
      </c>
      <c r="B39" s="1">
        <v>713346</v>
      </c>
      <c r="C39" s="7"/>
      <c r="E39" s="7"/>
      <c r="F39" s="7"/>
      <c r="G39" s="13"/>
    </row>
    <row r="40" spans="1:7">
      <c r="A40" s="7" t="s">
        <v>94</v>
      </c>
      <c r="B40" s="1">
        <v>642961</v>
      </c>
      <c r="C40" s="7"/>
      <c r="E40" s="7"/>
      <c r="F40" s="7"/>
      <c r="G40" s="13"/>
    </row>
    <row r="41" spans="1:7">
      <c r="A41" s="7" t="s">
        <v>95</v>
      </c>
      <c r="B41" s="1">
        <v>641935</v>
      </c>
      <c r="C41" s="7"/>
      <c r="E41" s="7"/>
      <c r="F41" s="7"/>
      <c r="G41" s="13"/>
    </row>
    <row r="42" spans="1:7">
      <c r="A42" s="7" t="s">
        <v>96</v>
      </c>
      <c r="B42" s="1">
        <v>559456</v>
      </c>
      <c r="C42" s="7"/>
      <c r="E42" s="7"/>
      <c r="F42" s="7"/>
      <c r="G42" s="13"/>
    </row>
    <row r="43" spans="1:7">
      <c r="A43" s="7" t="s">
        <v>97</v>
      </c>
      <c r="B43" s="1">
        <v>550310</v>
      </c>
      <c r="C43" s="7"/>
      <c r="E43" s="7"/>
      <c r="F43" s="7"/>
      <c r="G43" s="13"/>
    </row>
    <row r="44" spans="1:7">
      <c r="A44" s="7" t="s">
        <v>98</v>
      </c>
      <c r="B44" s="1">
        <v>531818</v>
      </c>
      <c r="C44" s="7"/>
      <c r="E44" s="7"/>
      <c r="F44" s="7"/>
      <c r="G44" s="13"/>
    </row>
    <row r="45" spans="1:7">
      <c r="A45" s="7" t="s">
        <v>99</v>
      </c>
      <c r="B45" s="1">
        <v>524873</v>
      </c>
      <c r="C45" s="7"/>
      <c r="E45" s="7"/>
      <c r="F45" s="7"/>
      <c r="G45" s="13"/>
    </row>
    <row r="46" spans="1:7">
      <c r="A46" s="7" t="s">
        <v>100</v>
      </c>
      <c r="B46" s="1">
        <v>499261</v>
      </c>
      <c r="C46" s="7"/>
      <c r="E46" s="7"/>
      <c r="F46" s="7"/>
      <c r="G46" s="13"/>
    </row>
    <row r="47" spans="1:7">
      <c r="A47" s="7" t="s">
        <v>0</v>
      </c>
      <c r="B47" s="1">
        <v>491524</v>
      </c>
      <c r="C47" s="7"/>
      <c r="E47" s="7"/>
      <c r="F47" s="7"/>
      <c r="G47" s="13"/>
    </row>
    <row r="48" spans="1:7">
      <c r="A48" s="7" t="s">
        <v>13</v>
      </c>
      <c r="B48" s="1">
        <v>359231</v>
      </c>
      <c r="C48" s="7"/>
      <c r="E48" s="7"/>
      <c r="F48" s="7"/>
      <c r="G48" s="13"/>
    </row>
    <row r="49" spans="1:7">
      <c r="A49" s="7" t="s">
        <v>7</v>
      </c>
      <c r="B49" s="1">
        <v>266505</v>
      </c>
      <c r="C49" s="7"/>
      <c r="E49" s="7"/>
      <c r="F49" s="7"/>
      <c r="G49" s="13"/>
    </row>
    <row r="50" spans="1:7">
      <c r="A50" s="7" t="s">
        <v>101</v>
      </c>
      <c r="B50" s="1">
        <v>250742</v>
      </c>
      <c r="C50" s="7"/>
      <c r="E50" s="7"/>
      <c r="F50" s="7"/>
      <c r="G50" s="13"/>
    </row>
    <row r="51" spans="1:7">
      <c r="A51" s="7" t="s">
        <v>102</v>
      </c>
      <c r="B51" s="1">
        <v>110247</v>
      </c>
      <c r="C51" s="7"/>
      <c r="E51" s="7"/>
      <c r="F51" s="7"/>
      <c r="G51" s="13"/>
    </row>
    <row r="52" spans="1:7">
      <c r="A52" s="7"/>
      <c r="C52" s="7"/>
      <c r="E52" s="7"/>
      <c r="F52" s="7"/>
      <c r="G52" s="13"/>
    </row>
    <row r="53" spans="1:7">
      <c r="A53" s="7" t="s">
        <v>39</v>
      </c>
      <c r="B53" s="1">
        <f>SUM(B4:B51)</f>
        <v>131006184</v>
      </c>
      <c r="C53" s="7"/>
      <c r="D53">
        <f>SUM(D4:D51)</f>
        <v>0</v>
      </c>
      <c r="E53" s="7"/>
      <c r="F53" s="7"/>
      <c r="G53" s="13"/>
    </row>
    <row r="54" spans="1:7">
      <c r="A54" s="7"/>
      <c r="C54" s="7"/>
      <c r="E54" s="7"/>
      <c r="F54" s="7"/>
      <c r="G54" s="13"/>
    </row>
    <row r="55" spans="1:7">
      <c r="A55" s="7"/>
      <c r="C55" s="7"/>
      <c r="E55" s="7"/>
      <c r="F55" s="7"/>
      <c r="G55" s="7"/>
    </row>
  </sheetData>
  <conditionalFormatting sqref="F1:F55">
    <cfRule type="top10" dxfId="0" priority="1" stopIfTrue="1" rank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7"/>
  <sheetViews>
    <sheetView workbookViewId="0">
      <selection sqref="A1:J57"/>
    </sheetView>
  </sheetViews>
  <sheetFormatPr baseColWidth="10" defaultRowHeight="12.5"/>
  <sheetData>
    <row r="1" spans="1:10" ht="13">
      <c r="A1" s="14" t="s">
        <v>103</v>
      </c>
      <c r="B1" s="15"/>
      <c r="C1" s="7"/>
      <c r="D1" s="3" t="s">
        <v>46</v>
      </c>
      <c r="E1" s="16">
        <v>435</v>
      </c>
      <c r="F1" t="s">
        <v>104</v>
      </c>
      <c r="G1" s="17"/>
      <c r="I1" s="15" t="s">
        <v>105</v>
      </c>
      <c r="J1" s="18"/>
    </row>
    <row r="2" spans="1:10" ht="13">
      <c r="A2" s="14"/>
      <c r="B2" s="15"/>
      <c r="C2" s="7"/>
      <c r="D2" s="3"/>
      <c r="E2" s="16"/>
      <c r="I2" s="15"/>
      <c r="J2" s="15"/>
    </row>
    <row r="3" spans="1:10" ht="13">
      <c r="A3" s="18"/>
      <c r="B3" s="15"/>
      <c r="D3" s="7"/>
      <c r="E3" s="7"/>
      <c r="F3" s="9" t="s">
        <v>106</v>
      </c>
      <c r="G3" s="9" t="s">
        <v>107</v>
      </c>
      <c r="I3" s="15"/>
      <c r="J3" s="19"/>
    </row>
    <row r="4" spans="1:10" ht="13">
      <c r="A4" s="14" t="s">
        <v>58</v>
      </c>
      <c r="B4" s="20" t="s">
        <v>16</v>
      </c>
      <c r="C4" s="9" t="s">
        <v>19</v>
      </c>
      <c r="D4" s="9" t="s">
        <v>108</v>
      </c>
      <c r="E4" s="9" t="s">
        <v>109</v>
      </c>
      <c r="F4" s="9" t="s">
        <v>110</v>
      </c>
      <c r="G4" s="9" t="s">
        <v>111</v>
      </c>
    </row>
    <row r="5" spans="1:10">
      <c r="A5" t="s">
        <v>112</v>
      </c>
      <c r="B5" s="21">
        <v>39576757</v>
      </c>
      <c r="D5" s="7"/>
      <c r="E5" s="7"/>
      <c r="F5" s="13"/>
      <c r="G5" s="7"/>
    </row>
    <row r="6" spans="1:10">
      <c r="A6" t="s">
        <v>113</v>
      </c>
      <c r="B6" s="21">
        <v>29183290</v>
      </c>
      <c r="D6" s="7"/>
      <c r="E6" s="7"/>
      <c r="F6" s="13"/>
      <c r="G6" s="7"/>
    </row>
    <row r="7" spans="1:10">
      <c r="A7" t="s">
        <v>114</v>
      </c>
      <c r="B7" s="21">
        <v>21570527</v>
      </c>
      <c r="D7" s="7"/>
      <c r="E7" s="7"/>
      <c r="F7" s="13"/>
      <c r="G7" s="7"/>
    </row>
    <row r="8" spans="1:10">
      <c r="A8" t="s">
        <v>115</v>
      </c>
      <c r="B8" s="21">
        <v>20215751</v>
      </c>
      <c r="D8" s="7"/>
      <c r="E8" s="7"/>
      <c r="F8" s="13"/>
      <c r="G8" s="7"/>
    </row>
    <row r="9" spans="1:10">
      <c r="A9" t="s">
        <v>116</v>
      </c>
      <c r="B9" s="21">
        <v>13011844</v>
      </c>
      <c r="D9" s="7"/>
      <c r="E9" s="7"/>
      <c r="F9" s="13"/>
      <c r="G9" s="7"/>
    </row>
    <row r="10" spans="1:10">
      <c r="A10" t="s">
        <v>117</v>
      </c>
      <c r="B10" s="21">
        <v>12822739</v>
      </c>
      <c r="D10" s="7"/>
      <c r="E10" s="7"/>
      <c r="F10" s="13"/>
      <c r="G10" s="7"/>
    </row>
    <row r="11" spans="1:10">
      <c r="A11" t="s">
        <v>118</v>
      </c>
      <c r="B11" s="21">
        <v>11808848</v>
      </c>
      <c r="D11" s="7"/>
      <c r="E11" s="7"/>
      <c r="F11" s="13"/>
      <c r="G11" s="7"/>
    </row>
    <row r="12" spans="1:10">
      <c r="A12" t="s">
        <v>119</v>
      </c>
      <c r="B12" s="21">
        <v>10725274</v>
      </c>
      <c r="D12" s="7"/>
      <c r="E12" s="7"/>
      <c r="F12" s="13"/>
      <c r="G12" s="7"/>
    </row>
    <row r="13" spans="1:10">
      <c r="A13" t="s">
        <v>120</v>
      </c>
      <c r="B13" s="21">
        <v>10453948</v>
      </c>
      <c r="D13" s="7"/>
      <c r="E13" s="7"/>
      <c r="F13" s="13"/>
      <c r="G13" s="7"/>
    </row>
    <row r="14" spans="1:10">
      <c r="A14" t="s">
        <v>121</v>
      </c>
      <c r="B14" s="21">
        <v>10084442</v>
      </c>
      <c r="D14" s="7"/>
      <c r="E14" s="7"/>
      <c r="F14" s="13"/>
      <c r="G14" s="7"/>
    </row>
    <row r="15" spans="1:10">
      <c r="A15" t="s">
        <v>122</v>
      </c>
      <c r="B15" s="21">
        <v>9294493</v>
      </c>
      <c r="D15" s="7"/>
      <c r="E15" s="7"/>
      <c r="F15" s="13"/>
      <c r="G15" s="7"/>
    </row>
    <row r="16" spans="1:10">
      <c r="A16" t="s">
        <v>123</v>
      </c>
      <c r="B16" s="21">
        <v>8654542</v>
      </c>
      <c r="D16" s="7"/>
      <c r="E16" s="7"/>
      <c r="F16" s="13"/>
      <c r="G16" s="7"/>
    </row>
    <row r="17" spans="1:7">
      <c r="A17" t="s">
        <v>124</v>
      </c>
      <c r="B17" s="21">
        <v>7715946</v>
      </c>
      <c r="D17" s="7"/>
      <c r="E17" s="7"/>
      <c r="F17" s="13"/>
      <c r="G17" s="7"/>
    </row>
    <row r="18" spans="1:7">
      <c r="A18" t="s">
        <v>125</v>
      </c>
      <c r="B18" s="21">
        <v>7158923</v>
      </c>
      <c r="D18" s="7"/>
      <c r="E18" s="7"/>
      <c r="F18" s="13"/>
      <c r="G18" s="7"/>
    </row>
    <row r="19" spans="1:7">
      <c r="A19" t="s">
        <v>126</v>
      </c>
      <c r="B19" s="21">
        <v>7033469</v>
      </c>
      <c r="D19" s="7"/>
      <c r="E19" s="7"/>
      <c r="F19" s="13"/>
      <c r="G19" s="7"/>
    </row>
    <row r="20" spans="1:7">
      <c r="A20" t="s">
        <v>127</v>
      </c>
      <c r="B20" s="21">
        <v>6916897</v>
      </c>
      <c r="D20" s="7"/>
      <c r="E20" s="7"/>
      <c r="F20" s="13"/>
      <c r="G20" s="7"/>
    </row>
    <row r="21" spans="1:7">
      <c r="A21" t="s">
        <v>128</v>
      </c>
      <c r="B21" s="21">
        <v>6790280</v>
      </c>
      <c r="D21" s="7"/>
      <c r="E21" s="7"/>
      <c r="F21" s="13"/>
      <c r="G21" s="7"/>
    </row>
    <row r="22" spans="1:7">
      <c r="A22" t="s">
        <v>129</v>
      </c>
      <c r="B22" s="21">
        <v>6185278</v>
      </c>
      <c r="D22" s="7"/>
      <c r="E22" s="7"/>
      <c r="F22" s="13"/>
      <c r="G22" s="7"/>
    </row>
    <row r="23" spans="1:7">
      <c r="A23" t="s">
        <v>130</v>
      </c>
      <c r="B23" s="21">
        <v>6160281</v>
      </c>
      <c r="D23" s="7"/>
      <c r="E23" s="7"/>
      <c r="F23" s="13"/>
      <c r="G23" s="7"/>
    </row>
    <row r="24" spans="1:7">
      <c r="A24" t="s">
        <v>131</v>
      </c>
      <c r="B24" s="21">
        <v>5897473</v>
      </c>
      <c r="D24" s="7"/>
      <c r="E24" s="7"/>
      <c r="F24" s="13"/>
      <c r="G24" s="7"/>
    </row>
    <row r="25" spans="1:7">
      <c r="A25" t="s">
        <v>132</v>
      </c>
      <c r="B25" s="21">
        <v>5782171</v>
      </c>
      <c r="D25" s="7"/>
      <c r="E25" s="7"/>
      <c r="F25" s="13"/>
      <c r="G25" s="7"/>
    </row>
    <row r="26" spans="1:7">
      <c r="A26" t="s">
        <v>133</v>
      </c>
      <c r="B26" s="21">
        <v>5709752</v>
      </c>
      <c r="D26" s="7"/>
      <c r="E26" s="7"/>
      <c r="F26" s="13"/>
      <c r="G26" s="7"/>
    </row>
    <row r="27" spans="1:7">
      <c r="A27" t="s">
        <v>134</v>
      </c>
      <c r="B27" s="21">
        <v>5124712</v>
      </c>
      <c r="D27" s="7"/>
      <c r="E27" s="7"/>
      <c r="F27" s="13"/>
      <c r="G27" s="7"/>
    </row>
    <row r="28" spans="1:7">
      <c r="A28" t="s">
        <v>135</v>
      </c>
      <c r="B28" s="21">
        <v>5030053</v>
      </c>
      <c r="D28" s="7"/>
      <c r="E28" s="7"/>
      <c r="F28" s="13"/>
      <c r="G28" s="7"/>
    </row>
    <row r="29" spans="1:7">
      <c r="A29" t="s">
        <v>136</v>
      </c>
      <c r="B29" s="21">
        <v>4661468</v>
      </c>
      <c r="D29" s="7"/>
      <c r="E29" s="7"/>
      <c r="F29" s="13"/>
      <c r="G29" s="7"/>
    </row>
    <row r="30" spans="1:7">
      <c r="A30" t="s">
        <v>137</v>
      </c>
      <c r="B30" s="21">
        <v>4509342</v>
      </c>
      <c r="D30" s="7"/>
      <c r="E30" s="7"/>
      <c r="F30" s="13"/>
      <c r="G30" s="7"/>
    </row>
    <row r="31" spans="1:7">
      <c r="A31" t="s">
        <v>138</v>
      </c>
      <c r="B31" s="21">
        <v>4241500</v>
      </c>
      <c r="D31" s="7"/>
      <c r="E31" s="7"/>
      <c r="F31" s="13"/>
      <c r="G31" s="7"/>
    </row>
    <row r="32" spans="1:7">
      <c r="A32" t="s">
        <v>139</v>
      </c>
      <c r="B32" s="21">
        <v>3963516</v>
      </c>
      <c r="D32" s="7"/>
      <c r="E32" s="7"/>
      <c r="F32" s="13"/>
      <c r="G32" s="7"/>
    </row>
    <row r="33" spans="1:7">
      <c r="A33" t="s">
        <v>140</v>
      </c>
      <c r="B33" s="21">
        <v>3608298</v>
      </c>
      <c r="D33" s="7"/>
      <c r="E33" s="7"/>
      <c r="F33" s="13"/>
      <c r="G33" s="7"/>
    </row>
    <row r="34" spans="1:7">
      <c r="A34" t="s">
        <v>141</v>
      </c>
      <c r="B34" s="21">
        <v>3275252</v>
      </c>
      <c r="D34" s="7"/>
      <c r="E34" s="7"/>
      <c r="F34" s="13"/>
      <c r="G34" s="7"/>
    </row>
    <row r="35" spans="1:7">
      <c r="A35" t="s">
        <v>142</v>
      </c>
      <c r="B35" s="21">
        <v>3192406</v>
      </c>
      <c r="D35" s="7"/>
      <c r="E35" s="7"/>
      <c r="F35" s="13"/>
      <c r="G35" s="7"/>
    </row>
    <row r="36" spans="1:7">
      <c r="A36" t="s">
        <v>143</v>
      </c>
      <c r="B36" s="21">
        <v>3108462</v>
      </c>
      <c r="D36" s="7"/>
      <c r="E36" s="7"/>
      <c r="F36" s="13"/>
      <c r="G36" s="7"/>
    </row>
    <row r="37" spans="1:7">
      <c r="A37" t="s">
        <v>144</v>
      </c>
      <c r="B37" s="21">
        <v>3013756</v>
      </c>
      <c r="D37" s="7"/>
      <c r="E37" s="7"/>
      <c r="F37" s="13"/>
      <c r="G37" s="7"/>
    </row>
    <row r="38" spans="1:7">
      <c r="A38" t="s">
        <v>145</v>
      </c>
      <c r="B38" s="21">
        <v>2963914</v>
      </c>
      <c r="D38" s="7"/>
      <c r="E38" s="7"/>
      <c r="F38" s="13"/>
      <c r="G38" s="7"/>
    </row>
    <row r="39" spans="1:7">
      <c r="A39" t="s">
        <v>146</v>
      </c>
      <c r="B39" s="21">
        <v>2940865</v>
      </c>
      <c r="D39" s="7"/>
      <c r="E39" s="7"/>
      <c r="F39" s="13"/>
      <c r="G39" s="7"/>
    </row>
    <row r="40" spans="1:7">
      <c r="A40" t="s">
        <v>147</v>
      </c>
      <c r="B40" s="21">
        <v>2120220</v>
      </c>
      <c r="D40" s="7"/>
      <c r="E40" s="7"/>
      <c r="F40" s="13"/>
      <c r="G40" s="7"/>
    </row>
    <row r="41" spans="1:7">
      <c r="A41" t="s">
        <v>148</v>
      </c>
      <c r="B41" s="21">
        <v>1963333</v>
      </c>
      <c r="D41" s="7"/>
      <c r="E41" s="7"/>
      <c r="F41" s="13"/>
      <c r="G41" s="7"/>
    </row>
    <row r="42" spans="1:7">
      <c r="A42" t="s">
        <v>149</v>
      </c>
      <c r="B42" s="21">
        <v>1841377</v>
      </c>
      <c r="D42" s="7"/>
      <c r="E42" s="7"/>
      <c r="F42" s="13"/>
      <c r="G42" s="7"/>
    </row>
    <row r="43" spans="1:7">
      <c r="A43" t="s">
        <v>150</v>
      </c>
      <c r="B43" s="21">
        <v>1795045</v>
      </c>
      <c r="D43" s="7"/>
      <c r="E43" s="7"/>
      <c r="F43" s="13"/>
      <c r="G43" s="7"/>
    </row>
    <row r="44" spans="1:7">
      <c r="A44" t="s">
        <v>151</v>
      </c>
      <c r="B44" s="21">
        <v>1460137</v>
      </c>
      <c r="D44" s="7"/>
      <c r="E44" s="7"/>
      <c r="F44" s="13"/>
      <c r="G44" s="7"/>
    </row>
    <row r="45" spans="1:7">
      <c r="A45" t="s">
        <v>152</v>
      </c>
      <c r="B45" s="21">
        <v>1379089</v>
      </c>
      <c r="D45" s="7"/>
      <c r="E45" s="7"/>
      <c r="F45" s="13"/>
      <c r="G45" s="7"/>
    </row>
    <row r="46" spans="1:7">
      <c r="A46" t="s">
        <v>153</v>
      </c>
      <c r="B46" s="21">
        <v>1363582</v>
      </c>
      <c r="D46" s="7"/>
      <c r="E46" s="7"/>
      <c r="F46" s="13"/>
      <c r="G46" s="7"/>
    </row>
    <row r="47" spans="1:7">
      <c r="A47" t="s">
        <v>154</v>
      </c>
      <c r="B47" s="21">
        <v>1098163</v>
      </c>
      <c r="D47" s="7"/>
      <c r="E47" s="7"/>
      <c r="F47" s="13"/>
      <c r="G47" s="7"/>
    </row>
    <row r="48" spans="1:7">
      <c r="A48" t="s">
        <v>155</v>
      </c>
      <c r="B48" s="21">
        <v>1085407</v>
      </c>
      <c r="D48" s="7"/>
      <c r="E48" s="7"/>
      <c r="F48" s="13"/>
      <c r="G48" s="7"/>
    </row>
    <row r="49" spans="1:7">
      <c r="A49" t="s">
        <v>156</v>
      </c>
      <c r="B49" s="21">
        <v>990837</v>
      </c>
      <c r="D49" s="7"/>
      <c r="E49" s="7"/>
      <c r="F49" s="13"/>
      <c r="G49" s="7"/>
    </row>
    <row r="50" spans="1:7">
      <c r="A50" t="s">
        <v>157</v>
      </c>
      <c r="B50" s="21">
        <v>887770</v>
      </c>
      <c r="D50" s="7"/>
      <c r="E50" s="7"/>
      <c r="F50" s="13"/>
      <c r="G50" s="7"/>
    </row>
    <row r="51" spans="1:7">
      <c r="A51" t="s">
        <v>158</v>
      </c>
      <c r="B51" s="21">
        <v>779702</v>
      </c>
      <c r="D51" s="7"/>
      <c r="E51" s="7"/>
      <c r="F51" s="13"/>
      <c r="G51" s="7"/>
    </row>
    <row r="52" spans="1:7">
      <c r="A52" t="s">
        <v>159</v>
      </c>
      <c r="B52" s="21">
        <v>736081</v>
      </c>
      <c r="D52" s="7"/>
      <c r="E52" s="7"/>
      <c r="F52" s="13"/>
      <c r="G52" s="7"/>
    </row>
    <row r="53" spans="1:7">
      <c r="A53" t="s">
        <v>160</v>
      </c>
      <c r="B53" s="21">
        <v>643503</v>
      </c>
      <c r="D53" s="7"/>
      <c r="E53" s="7"/>
      <c r="F53" s="13"/>
      <c r="G53" s="7"/>
    </row>
    <row r="54" spans="1:7">
      <c r="A54" t="s">
        <v>161</v>
      </c>
      <c r="B54" s="21">
        <v>577719</v>
      </c>
      <c r="D54" s="7"/>
      <c r="E54" s="7"/>
      <c r="F54" s="13"/>
      <c r="G54" s="7"/>
    </row>
    <row r="55" spans="1:7">
      <c r="A55" s="22"/>
      <c r="B55" s="23"/>
      <c r="C55" s="15"/>
      <c r="F55" s="15"/>
    </row>
    <row r="56" spans="1:7" ht="13">
      <c r="A56" s="14" t="s">
        <v>162</v>
      </c>
      <c r="B56" s="24">
        <f>SUM(B5:B55)</f>
        <v>331108434</v>
      </c>
      <c r="C56" s="15"/>
      <c r="F56" s="15"/>
      <c r="G56" s="7">
        <f>SUM(G5:G54)</f>
        <v>0</v>
      </c>
    </row>
    <row r="57" spans="1:7">
      <c r="A57" s="18"/>
      <c r="B57" s="15"/>
      <c r="C57" s="15"/>
      <c r="F57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G25" sqref="G25"/>
    </sheetView>
  </sheetViews>
  <sheetFormatPr baseColWidth="10" defaultRowHeight="12.5"/>
  <sheetData>
    <row r="1" spans="1:12" ht="13">
      <c r="A1" s="25" t="s">
        <v>163</v>
      </c>
      <c r="B1" s="1"/>
      <c r="E1" s="7"/>
      <c r="F1" s="4" t="s">
        <v>164</v>
      </c>
      <c r="G1" s="4"/>
      <c r="K1" s="7"/>
      <c r="L1" s="7"/>
    </row>
    <row r="2" spans="1:12">
      <c r="A2" s="7"/>
      <c r="B2" s="1"/>
      <c r="E2" s="7"/>
      <c r="K2" s="7"/>
      <c r="L2" s="7"/>
    </row>
    <row r="3" spans="1:12" ht="13">
      <c r="A3" s="7"/>
      <c r="B3" s="1"/>
      <c r="E3" s="7"/>
      <c r="F3" s="4" t="s">
        <v>22</v>
      </c>
      <c r="G3" s="4"/>
      <c r="K3" s="7"/>
      <c r="L3" s="7"/>
    </row>
    <row r="4" spans="1:12" ht="13">
      <c r="A4" s="9" t="s">
        <v>58</v>
      </c>
      <c r="B4" s="5" t="s">
        <v>16</v>
      </c>
      <c r="C4" s="4"/>
      <c r="D4" s="9" t="s">
        <v>19</v>
      </c>
      <c r="E4" s="9" t="s">
        <v>20</v>
      </c>
      <c r="F4" s="9" t="s">
        <v>165</v>
      </c>
      <c r="G4" s="9"/>
      <c r="H4" s="4"/>
      <c r="I4" s="9" t="s">
        <v>24</v>
      </c>
      <c r="J4" s="4"/>
      <c r="K4" s="7"/>
      <c r="L4" s="9" t="s">
        <v>111</v>
      </c>
    </row>
    <row r="5" spans="1:12">
      <c r="A5" s="7" t="s">
        <v>4</v>
      </c>
      <c r="B5" s="1">
        <v>5082871</v>
      </c>
      <c r="D5">
        <f t="shared" ref="D5:D42" si="0">299*B5/$B$44</f>
        <v>30.782604421917654</v>
      </c>
      <c r="E5" s="7">
        <f>ROUNDDOWN(D5,0)</f>
        <v>30</v>
      </c>
      <c r="F5">
        <f t="shared" ref="F5:F42" si="1">D5-E5</f>
        <v>0.78260442191765378</v>
      </c>
      <c r="H5" s="7" t="s">
        <v>14</v>
      </c>
      <c r="I5" s="26">
        <v>0.9847059042756392</v>
      </c>
      <c r="K5" s="7" t="s">
        <v>4</v>
      </c>
      <c r="L5" s="7"/>
    </row>
    <row r="6" spans="1:12">
      <c r="A6" s="7" t="s">
        <v>6</v>
      </c>
      <c r="B6" s="1">
        <v>4282891</v>
      </c>
      <c r="D6">
        <f t="shared" si="0"/>
        <v>25.937809445722962</v>
      </c>
      <c r="E6" s="7">
        <f t="shared" ref="E6:E42" si="2">ROUNDDOWN(D6,0)</f>
        <v>25</v>
      </c>
      <c r="F6">
        <f t="shared" si="1"/>
        <v>0.93780944572296221</v>
      </c>
      <c r="H6" s="7" t="s">
        <v>64</v>
      </c>
      <c r="I6" s="26">
        <v>0.98087795470003414</v>
      </c>
      <c r="K6" s="7" t="s">
        <v>6</v>
      </c>
      <c r="L6" s="7"/>
    </row>
    <row r="7" spans="1:12">
      <c r="A7" s="7" t="s">
        <v>61</v>
      </c>
      <c r="B7" s="1">
        <v>3198062</v>
      </c>
      <c r="D7">
        <f t="shared" si="0"/>
        <v>19.36792758713861</v>
      </c>
      <c r="E7" s="7">
        <f t="shared" si="2"/>
        <v>19</v>
      </c>
      <c r="F7">
        <f t="shared" si="1"/>
        <v>0.36792758713860962</v>
      </c>
      <c r="H7" s="7" t="s">
        <v>82</v>
      </c>
      <c r="I7" s="26">
        <v>0.96684074201753489</v>
      </c>
      <c r="K7" s="7" t="s">
        <v>61</v>
      </c>
      <c r="L7" s="7"/>
    </row>
    <row r="8" spans="1:12">
      <c r="A8" s="7" t="s">
        <v>67</v>
      </c>
      <c r="B8" s="1">
        <v>3077871</v>
      </c>
      <c r="D8">
        <f t="shared" si="0"/>
        <v>18.640033448555375</v>
      </c>
      <c r="E8" s="7">
        <f t="shared" si="2"/>
        <v>18</v>
      </c>
      <c r="F8">
        <f t="shared" si="1"/>
        <v>0.64003344855537492</v>
      </c>
      <c r="H8" s="7" t="s">
        <v>6</v>
      </c>
      <c r="I8" s="26">
        <v>0.93780944572296221</v>
      </c>
      <c r="K8" s="7" t="s">
        <v>67</v>
      </c>
      <c r="L8" s="7"/>
    </row>
    <row r="9" spans="1:12">
      <c r="A9" s="7" t="s">
        <v>68</v>
      </c>
      <c r="B9" s="1">
        <v>2168380</v>
      </c>
      <c r="D9">
        <f t="shared" si="0"/>
        <v>13.132023963700398</v>
      </c>
      <c r="E9" s="7">
        <f t="shared" si="2"/>
        <v>13</v>
      </c>
      <c r="F9">
        <f t="shared" si="1"/>
        <v>0.13202396370039793</v>
      </c>
      <c r="H9" s="7" t="s">
        <v>63</v>
      </c>
      <c r="I9" s="26">
        <v>0.93005059210465024</v>
      </c>
      <c r="K9" s="7" t="s">
        <v>68</v>
      </c>
      <c r="L9" s="7"/>
    </row>
    <row r="10" spans="1:12">
      <c r="A10" s="7" t="s">
        <v>64</v>
      </c>
      <c r="B10" s="1">
        <v>1978301</v>
      </c>
      <c r="D10">
        <f t="shared" si="0"/>
        <v>11.980877954700034</v>
      </c>
      <c r="E10" s="7">
        <f t="shared" si="2"/>
        <v>11</v>
      </c>
      <c r="F10">
        <f t="shared" si="1"/>
        <v>0.98087795470003414</v>
      </c>
      <c r="H10" s="7" t="s">
        <v>81</v>
      </c>
      <c r="I10" s="26">
        <v>0.91352803063477772</v>
      </c>
      <c r="K10" s="7" t="s">
        <v>64</v>
      </c>
      <c r="L10" s="7"/>
    </row>
    <row r="11" spans="1:12">
      <c r="A11" s="7" t="s">
        <v>1</v>
      </c>
      <c r="B11" s="1">
        <v>1783085</v>
      </c>
      <c r="D11">
        <f t="shared" si="0"/>
        <v>10.798621528198343</v>
      </c>
      <c r="E11" s="7">
        <f t="shared" si="2"/>
        <v>10</v>
      </c>
      <c r="F11">
        <f t="shared" si="1"/>
        <v>0.79862152819834265</v>
      </c>
      <c r="H11" s="7" t="s">
        <v>7</v>
      </c>
      <c r="I11" s="26">
        <v>0.88787932432054706</v>
      </c>
      <c r="K11" s="7" t="s">
        <v>1</v>
      </c>
      <c r="L11" s="7"/>
    </row>
    <row r="12" spans="1:12">
      <c r="A12" s="7" t="s">
        <v>14</v>
      </c>
      <c r="B12" s="1">
        <v>1648690</v>
      </c>
      <c r="D12">
        <f t="shared" si="0"/>
        <v>9.9847059042756392</v>
      </c>
      <c r="E12" s="7">
        <f t="shared" si="2"/>
        <v>9</v>
      </c>
      <c r="F12">
        <f t="shared" si="1"/>
        <v>0.9847059042756392</v>
      </c>
      <c r="H12" s="7" t="s">
        <v>86</v>
      </c>
      <c r="I12" s="26">
        <v>0.8602078655349441</v>
      </c>
      <c r="K12" s="7" t="s">
        <v>14</v>
      </c>
      <c r="L12" s="7"/>
    </row>
    <row r="13" spans="1:12">
      <c r="A13" s="7" t="s">
        <v>81</v>
      </c>
      <c r="B13" s="1">
        <v>1636937</v>
      </c>
      <c r="D13">
        <f t="shared" si="0"/>
        <v>9.9135280306347777</v>
      </c>
      <c r="E13" s="7">
        <f t="shared" si="2"/>
        <v>9</v>
      </c>
      <c r="F13">
        <f t="shared" si="1"/>
        <v>0.91352803063477772</v>
      </c>
      <c r="H13" s="7" t="s">
        <v>69</v>
      </c>
      <c r="I13" s="26">
        <v>0.85311565373757325</v>
      </c>
      <c r="K13" s="7" t="s">
        <v>81</v>
      </c>
      <c r="L13" s="7"/>
    </row>
    <row r="14" spans="1:12">
      <c r="A14" s="7" t="s">
        <v>84</v>
      </c>
      <c r="B14" s="1">
        <v>1624615</v>
      </c>
      <c r="D14">
        <f t="shared" si="0"/>
        <v>9.8389042104184323</v>
      </c>
      <c r="E14" s="7">
        <f t="shared" si="2"/>
        <v>9</v>
      </c>
      <c r="F14">
        <f t="shared" si="1"/>
        <v>0.83890421041843233</v>
      </c>
      <c r="H14" s="7" t="s">
        <v>5</v>
      </c>
      <c r="I14" s="26">
        <v>0.85020264793299116</v>
      </c>
      <c r="K14" s="7" t="s">
        <v>84</v>
      </c>
      <c r="L14" s="7"/>
    </row>
    <row r="15" spans="1:12">
      <c r="A15" s="7" t="s">
        <v>80</v>
      </c>
      <c r="B15" s="1">
        <v>1591749</v>
      </c>
      <c r="D15">
        <f t="shared" si="0"/>
        <v>9.6398629447772741</v>
      </c>
      <c r="E15" s="7">
        <f t="shared" si="2"/>
        <v>9</v>
      </c>
      <c r="F15">
        <f t="shared" si="1"/>
        <v>0.63986294477727412</v>
      </c>
      <c r="H15" s="7" t="s">
        <v>84</v>
      </c>
      <c r="I15" s="26">
        <v>0.83890421041843233</v>
      </c>
      <c r="K15" s="7" t="s">
        <v>80</v>
      </c>
      <c r="L15" s="7"/>
    </row>
    <row r="16" spans="1:12">
      <c r="A16" s="7" t="s">
        <v>62</v>
      </c>
      <c r="B16" s="1">
        <v>1542359</v>
      </c>
      <c r="D16">
        <f t="shared" si="0"/>
        <v>9.3407499371092619</v>
      </c>
      <c r="E16" s="7">
        <f t="shared" si="2"/>
        <v>9</v>
      </c>
      <c r="F16">
        <f t="shared" si="1"/>
        <v>0.34074993710926194</v>
      </c>
      <c r="H16" s="7" t="s">
        <v>1</v>
      </c>
      <c r="I16" s="26">
        <v>0.79862152819834265</v>
      </c>
      <c r="K16" s="7" t="s">
        <v>62</v>
      </c>
      <c r="L16" s="7"/>
    </row>
    <row r="17" spans="1:12">
      <c r="A17" s="7" t="s">
        <v>12</v>
      </c>
      <c r="B17" s="1">
        <v>1542180</v>
      </c>
      <c r="D17">
        <f t="shared" si="0"/>
        <v>9.3396658871320888</v>
      </c>
      <c r="E17" s="7">
        <f t="shared" si="2"/>
        <v>9</v>
      </c>
      <c r="F17">
        <f t="shared" si="1"/>
        <v>0.33966588713208878</v>
      </c>
      <c r="H17" s="7" t="s">
        <v>4</v>
      </c>
      <c r="I17" s="26">
        <v>0.78260442191765378</v>
      </c>
      <c r="K17" s="7" t="s">
        <v>12</v>
      </c>
      <c r="L17" s="7"/>
    </row>
    <row r="18" spans="1:12">
      <c r="A18" s="7" t="s">
        <v>9</v>
      </c>
      <c r="B18" s="1">
        <v>1512565</v>
      </c>
      <c r="D18">
        <f t="shared" si="0"/>
        <v>9.1603131492886352</v>
      </c>
      <c r="E18" s="7">
        <f t="shared" si="2"/>
        <v>9</v>
      </c>
      <c r="F18">
        <f t="shared" si="1"/>
        <v>0.16031314928863516</v>
      </c>
      <c r="H18" s="7" t="s">
        <v>3</v>
      </c>
      <c r="I18" s="26">
        <v>0.7711615686347586</v>
      </c>
      <c r="K18" s="7" t="s">
        <v>9</v>
      </c>
      <c r="L18" s="7"/>
    </row>
    <row r="19" spans="1:12">
      <c r="A19" s="7" t="s">
        <v>10</v>
      </c>
      <c r="B19" s="1">
        <v>1399750</v>
      </c>
      <c r="D19">
        <f t="shared" si="0"/>
        <v>8.4770891371390764</v>
      </c>
      <c r="E19" s="7">
        <f t="shared" si="2"/>
        <v>8</v>
      </c>
      <c r="F19">
        <f t="shared" si="1"/>
        <v>0.47708913713907641</v>
      </c>
      <c r="H19" s="7" t="s">
        <v>87</v>
      </c>
      <c r="I19" s="26">
        <v>0.74546534487417215</v>
      </c>
      <c r="K19" s="7" t="s">
        <v>10</v>
      </c>
      <c r="L19" s="7"/>
    </row>
    <row r="20" spans="1:12">
      <c r="A20" s="7" t="s">
        <v>82</v>
      </c>
      <c r="B20" s="1">
        <v>1315497</v>
      </c>
      <c r="D20">
        <f t="shared" si="0"/>
        <v>7.9668407420175349</v>
      </c>
      <c r="E20" s="7">
        <f t="shared" si="2"/>
        <v>7</v>
      </c>
      <c r="F20">
        <f t="shared" si="1"/>
        <v>0.96684074201753489</v>
      </c>
      <c r="H20" s="7" t="s">
        <v>91</v>
      </c>
      <c r="I20" s="26">
        <v>0.73981216632969637</v>
      </c>
      <c r="K20" s="7" t="s">
        <v>82</v>
      </c>
      <c r="L20" s="7"/>
    </row>
    <row r="21" spans="1:12">
      <c r="A21" s="7" t="s">
        <v>65</v>
      </c>
      <c r="B21" s="1">
        <v>1262505</v>
      </c>
      <c r="D21">
        <f t="shared" si="0"/>
        <v>7.6459134996133384</v>
      </c>
      <c r="E21" s="7">
        <f t="shared" si="2"/>
        <v>7</v>
      </c>
      <c r="F21">
        <f t="shared" si="1"/>
        <v>0.64591349961333844</v>
      </c>
      <c r="H21" s="7" t="s">
        <v>83</v>
      </c>
      <c r="I21" s="26">
        <v>0.72847459680049198</v>
      </c>
      <c r="K21" s="7" t="s">
        <v>65</v>
      </c>
      <c r="L21" s="7"/>
    </row>
    <row r="22" spans="1:12">
      <c r="A22" s="7" t="s">
        <v>69</v>
      </c>
      <c r="B22" s="1">
        <v>1131597</v>
      </c>
      <c r="D22">
        <f t="shared" si="0"/>
        <v>6.8531156537375733</v>
      </c>
      <c r="E22" s="7">
        <f t="shared" si="2"/>
        <v>6</v>
      </c>
      <c r="F22">
        <f t="shared" si="1"/>
        <v>0.85311565373757325</v>
      </c>
      <c r="H22" s="7" t="s">
        <v>66</v>
      </c>
      <c r="I22" s="26">
        <v>0.69244938460248395</v>
      </c>
      <c r="K22" s="7" t="s">
        <v>69</v>
      </c>
      <c r="L22" s="7"/>
    </row>
    <row r="23" spans="1:12">
      <c r="A23" s="7" t="s">
        <v>5</v>
      </c>
      <c r="B23" s="1">
        <v>1131116</v>
      </c>
      <c r="D23">
        <f t="shared" si="0"/>
        <v>6.8502026479329912</v>
      </c>
      <c r="E23" s="7">
        <f t="shared" si="2"/>
        <v>6</v>
      </c>
      <c r="F23">
        <f t="shared" si="1"/>
        <v>0.85020264793299116</v>
      </c>
      <c r="H23" s="7" t="s">
        <v>2</v>
      </c>
      <c r="I23" s="26">
        <v>0.67471186724929888</v>
      </c>
      <c r="K23" s="7" t="s">
        <v>5</v>
      </c>
      <c r="L23" s="7"/>
    </row>
    <row r="24" spans="1:12">
      <c r="A24" s="7" t="s">
        <v>89</v>
      </c>
      <c r="B24" s="1">
        <v>996096</v>
      </c>
      <c r="D24">
        <f t="shared" si="0"/>
        <v>6.0325019333078664</v>
      </c>
      <c r="E24" s="7">
        <f t="shared" si="2"/>
        <v>6</v>
      </c>
      <c r="F24">
        <f t="shared" si="1"/>
        <v>3.2501933307866437E-2</v>
      </c>
      <c r="H24" s="7" t="s">
        <v>8</v>
      </c>
      <c r="I24" s="26">
        <v>0.66215049054775488</v>
      </c>
      <c r="K24" s="7" t="s">
        <v>89</v>
      </c>
      <c r="L24" s="7"/>
    </row>
    <row r="25" spans="1:12">
      <c r="A25" s="7" t="s">
        <v>11</v>
      </c>
      <c r="B25" s="1">
        <v>995577</v>
      </c>
      <c r="D25">
        <f t="shared" si="0"/>
        <v>6.0293587939885773</v>
      </c>
      <c r="E25" s="7">
        <f t="shared" si="2"/>
        <v>6</v>
      </c>
      <c r="F25">
        <f t="shared" si="1"/>
        <v>2.9358793988577325E-2</v>
      </c>
      <c r="H25" s="7" t="s">
        <v>65</v>
      </c>
      <c r="I25" s="26">
        <v>0.64591349961333844</v>
      </c>
      <c r="K25" s="7" t="s">
        <v>11</v>
      </c>
      <c r="L25" s="7"/>
    </row>
    <row r="26" spans="1:12">
      <c r="A26" s="7" t="s">
        <v>66</v>
      </c>
      <c r="B26" s="1">
        <v>939946</v>
      </c>
      <c r="D26">
        <f t="shared" si="0"/>
        <v>5.692449384602484</v>
      </c>
      <c r="E26" s="7">
        <f t="shared" si="2"/>
        <v>5</v>
      </c>
      <c r="F26">
        <f t="shared" si="1"/>
        <v>0.69244938460248395</v>
      </c>
      <c r="H26" s="7" t="s">
        <v>67</v>
      </c>
      <c r="I26" s="26">
        <v>0.64003344855537492</v>
      </c>
      <c r="K26" s="7" t="s">
        <v>66</v>
      </c>
      <c r="L26" s="7"/>
    </row>
    <row r="27" spans="1:12">
      <c r="A27" s="7" t="s">
        <v>8</v>
      </c>
      <c r="B27" s="1">
        <v>934943</v>
      </c>
      <c r="D27">
        <f t="shared" si="0"/>
        <v>5.6621504905477549</v>
      </c>
      <c r="E27" s="7">
        <f t="shared" si="2"/>
        <v>5</v>
      </c>
      <c r="F27">
        <f t="shared" si="1"/>
        <v>0.66215049054775488</v>
      </c>
      <c r="H27" s="7" t="s">
        <v>80</v>
      </c>
      <c r="I27" s="26">
        <v>0.63986294477727412</v>
      </c>
      <c r="K27" s="7" t="s">
        <v>8</v>
      </c>
      <c r="L27" s="7"/>
    </row>
    <row r="28" spans="1:12">
      <c r="A28" s="7" t="s">
        <v>79</v>
      </c>
      <c r="B28" s="1">
        <v>864694</v>
      </c>
      <c r="D28">
        <f t="shared" si="0"/>
        <v>5.2367123517409091</v>
      </c>
      <c r="E28" s="7">
        <f t="shared" si="2"/>
        <v>5</v>
      </c>
      <c r="F28">
        <f t="shared" si="1"/>
        <v>0.2367123517409091</v>
      </c>
      <c r="H28" s="7" t="s">
        <v>88</v>
      </c>
      <c r="I28" s="26">
        <v>0.63208871786749143</v>
      </c>
      <c r="K28" s="7" t="s">
        <v>79</v>
      </c>
      <c r="L28" s="7"/>
    </row>
    <row r="29" spans="1:12">
      <c r="A29" s="7" t="s">
        <v>86</v>
      </c>
      <c r="B29" s="1">
        <v>802525</v>
      </c>
      <c r="D29">
        <f t="shared" si="0"/>
        <v>4.8602078655349441</v>
      </c>
      <c r="E29" s="7">
        <f t="shared" si="2"/>
        <v>4</v>
      </c>
      <c r="F29">
        <f t="shared" si="1"/>
        <v>0.8602078655349441</v>
      </c>
      <c r="H29" s="7" t="s">
        <v>10</v>
      </c>
      <c r="I29" s="26">
        <v>0.47708913713907641</v>
      </c>
      <c r="K29" s="7" t="s">
        <v>86</v>
      </c>
      <c r="L29" s="7"/>
    </row>
    <row r="30" spans="1:12">
      <c r="A30" s="7" t="s">
        <v>83</v>
      </c>
      <c r="B30" s="1">
        <v>780773</v>
      </c>
      <c r="D30">
        <f t="shared" si="0"/>
        <v>4.728474596800492</v>
      </c>
      <c r="E30" s="7">
        <f t="shared" si="2"/>
        <v>4</v>
      </c>
      <c r="F30">
        <f t="shared" si="1"/>
        <v>0.72847459680049198</v>
      </c>
      <c r="H30" s="7" t="s">
        <v>102</v>
      </c>
      <c r="I30">
        <v>0.37709193228298038</v>
      </c>
      <c r="K30" s="7" t="s">
        <v>83</v>
      </c>
      <c r="L30" s="7"/>
    </row>
    <row r="31" spans="1:12">
      <c r="A31" s="7" t="s">
        <v>63</v>
      </c>
      <c r="B31" s="1">
        <v>648936</v>
      </c>
      <c r="D31">
        <f t="shared" si="0"/>
        <v>3.9300505921046502</v>
      </c>
      <c r="E31" s="7">
        <f t="shared" si="2"/>
        <v>3</v>
      </c>
      <c r="F31">
        <f t="shared" si="1"/>
        <v>0.93005059210465024</v>
      </c>
      <c r="H31" s="7" t="s">
        <v>61</v>
      </c>
      <c r="I31" s="26">
        <v>0.36792758713860962</v>
      </c>
      <c r="K31" s="7" t="s">
        <v>63</v>
      </c>
      <c r="L31" s="7"/>
    </row>
    <row r="32" spans="1:12">
      <c r="A32" s="7" t="s">
        <v>3</v>
      </c>
      <c r="B32" s="1">
        <v>622700</v>
      </c>
      <c r="D32">
        <f t="shared" si="0"/>
        <v>3.7711615686347586</v>
      </c>
      <c r="E32" s="7">
        <f t="shared" si="2"/>
        <v>3</v>
      </c>
      <c r="F32">
        <f t="shared" si="1"/>
        <v>0.7711615686347586</v>
      </c>
      <c r="H32" s="7" t="s">
        <v>62</v>
      </c>
      <c r="I32" s="26">
        <v>0.34074993710926194</v>
      </c>
      <c r="K32" s="7" t="s">
        <v>3</v>
      </c>
      <c r="L32" s="7"/>
    </row>
    <row r="33" spans="1:12">
      <c r="A33" s="7" t="s">
        <v>87</v>
      </c>
      <c r="B33" s="1">
        <v>618457</v>
      </c>
      <c r="D33">
        <f t="shared" si="0"/>
        <v>3.7454653448741722</v>
      </c>
      <c r="E33" s="7">
        <f t="shared" si="2"/>
        <v>3</v>
      </c>
      <c r="F33">
        <f t="shared" si="1"/>
        <v>0.74546534487417215</v>
      </c>
      <c r="H33" s="7" t="s">
        <v>12</v>
      </c>
      <c r="I33" s="26">
        <v>0.33966588713208878</v>
      </c>
      <c r="K33" s="7" t="s">
        <v>87</v>
      </c>
      <c r="L33" s="7"/>
    </row>
    <row r="34" spans="1:12">
      <c r="A34" s="7" t="s">
        <v>91</v>
      </c>
      <c r="B34" s="1">
        <v>452402</v>
      </c>
      <c r="D34">
        <f t="shared" si="0"/>
        <v>2.7398121663296964</v>
      </c>
      <c r="E34" s="7">
        <f t="shared" si="2"/>
        <v>2</v>
      </c>
      <c r="F34">
        <f t="shared" si="1"/>
        <v>0.73981216632969637</v>
      </c>
      <c r="H34" s="7" t="s">
        <v>79</v>
      </c>
      <c r="I34" s="26">
        <v>0.2367123517409091</v>
      </c>
      <c r="K34" s="7" t="s">
        <v>91</v>
      </c>
      <c r="L34" s="7"/>
    </row>
    <row r="35" spans="1:12">
      <c r="A35" s="7" t="s">
        <v>0</v>
      </c>
      <c r="B35" s="1">
        <v>346991</v>
      </c>
      <c r="D35">
        <f t="shared" si="0"/>
        <v>2.1014278526772818</v>
      </c>
      <c r="E35" s="7">
        <f t="shared" si="2"/>
        <v>2</v>
      </c>
      <c r="F35">
        <f t="shared" si="1"/>
        <v>0.10142785267728183</v>
      </c>
      <c r="H35" s="27" t="s">
        <v>92</v>
      </c>
      <c r="I35" s="26">
        <v>0.1768725134865694</v>
      </c>
      <c r="K35" s="7" t="s">
        <v>0</v>
      </c>
      <c r="L35" s="7"/>
    </row>
    <row r="36" spans="1:12">
      <c r="A36" s="7" t="s">
        <v>13</v>
      </c>
      <c r="B36" s="1">
        <v>332286</v>
      </c>
      <c r="D36">
        <f t="shared" si="0"/>
        <v>2.0123722386307521</v>
      </c>
      <c r="E36" s="7">
        <f t="shared" si="2"/>
        <v>2</v>
      </c>
      <c r="F36">
        <f t="shared" si="1"/>
        <v>1.2372238630752097E-2</v>
      </c>
      <c r="H36" s="7" t="s">
        <v>9</v>
      </c>
      <c r="I36" s="26">
        <v>0.16031314928863516</v>
      </c>
      <c r="K36" s="7" t="s">
        <v>13</v>
      </c>
      <c r="L36" s="27"/>
    </row>
    <row r="37" spans="1:12">
      <c r="A37" s="7" t="s">
        <v>2</v>
      </c>
      <c r="B37" s="1">
        <v>276531</v>
      </c>
      <c r="D37">
        <f t="shared" si="0"/>
        <v>1.6747118672492989</v>
      </c>
      <c r="E37" s="7">
        <f t="shared" si="2"/>
        <v>1</v>
      </c>
      <c r="F37">
        <f t="shared" si="1"/>
        <v>0.67471186724929888</v>
      </c>
      <c r="H37" s="7" t="s">
        <v>68</v>
      </c>
      <c r="I37" s="26">
        <v>0.13202396370039793</v>
      </c>
      <c r="K37" s="7" t="s">
        <v>2</v>
      </c>
      <c r="L37" s="7"/>
    </row>
    <row r="38" spans="1:12">
      <c r="A38" s="7" t="s">
        <v>88</v>
      </c>
      <c r="B38" s="1">
        <v>269493</v>
      </c>
      <c r="D38">
        <f t="shared" si="0"/>
        <v>1.6320887178674914</v>
      </c>
      <c r="E38" s="7">
        <f t="shared" si="2"/>
        <v>1</v>
      </c>
      <c r="F38">
        <f t="shared" si="1"/>
        <v>0.63208871786749143</v>
      </c>
      <c r="H38" s="7" t="s">
        <v>0</v>
      </c>
      <c r="I38" s="26">
        <v>0.10142785267728183</v>
      </c>
      <c r="K38" s="7" t="s">
        <v>88</v>
      </c>
      <c r="L38" s="7"/>
    </row>
    <row r="39" spans="1:12">
      <c r="A39" s="27" t="s">
        <v>92</v>
      </c>
      <c r="B39" s="1">
        <v>194327</v>
      </c>
      <c r="D39">
        <f t="shared" si="0"/>
        <v>1.1768725134865694</v>
      </c>
      <c r="E39" s="7">
        <f t="shared" si="2"/>
        <v>1</v>
      </c>
      <c r="F39">
        <f t="shared" si="1"/>
        <v>0.1768725134865694</v>
      </c>
      <c r="H39" s="7" t="s">
        <v>93</v>
      </c>
      <c r="I39" s="26">
        <v>5.8420371008767402E-2</v>
      </c>
      <c r="K39" s="27" t="s">
        <v>92</v>
      </c>
      <c r="L39" s="7"/>
    </row>
    <row r="40" spans="1:12">
      <c r="A40" s="7" t="s">
        <v>93</v>
      </c>
      <c r="B40" s="1">
        <v>174768</v>
      </c>
      <c r="D40">
        <f t="shared" si="0"/>
        <v>1.0584203710087674</v>
      </c>
      <c r="E40" s="7">
        <f t="shared" si="2"/>
        <v>1</v>
      </c>
      <c r="F40">
        <f t="shared" si="1"/>
        <v>5.8420371008767402E-2</v>
      </c>
      <c r="H40" s="7" t="s">
        <v>89</v>
      </c>
      <c r="I40" s="26">
        <v>3.2501933307866437E-2</v>
      </c>
      <c r="K40" s="7" t="s">
        <v>93</v>
      </c>
      <c r="L40" s="7"/>
    </row>
    <row r="41" spans="1:12">
      <c r="A41" s="7" t="s">
        <v>7</v>
      </c>
      <c r="B41" s="1">
        <v>146608</v>
      </c>
      <c r="D41">
        <f t="shared" si="0"/>
        <v>0.88787932432054706</v>
      </c>
      <c r="E41" s="7">
        <f t="shared" si="2"/>
        <v>0</v>
      </c>
      <c r="F41">
        <f t="shared" si="1"/>
        <v>0.88787932432054706</v>
      </c>
      <c r="H41" s="7" t="s">
        <v>11</v>
      </c>
      <c r="I41" s="26">
        <v>2.9358793988577325E-2</v>
      </c>
      <c r="K41" s="7" t="s">
        <v>7</v>
      </c>
      <c r="L41" s="7"/>
    </row>
    <row r="42" spans="1:12">
      <c r="A42" s="7" t="s">
        <v>102</v>
      </c>
      <c r="B42" s="1">
        <v>62266</v>
      </c>
      <c r="D42">
        <f t="shared" si="0"/>
        <v>0.37709193228298038</v>
      </c>
      <c r="E42" s="7">
        <f t="shared" si="2"/>
        <v>0</v>
      </c>
      <c r="F42">
        <f t="shared" si="1"/>
        <v>0.37709193228298038</v>
      </c>
      <c r="H42" s="7" t="s">
        <v>13</v>
      </c>
      <c r="I42" s="26">
        <v>1.2372238630752097E-2</v>
      </c>
      <c r="K42" s="7" t="s">
        <v>102</v>
      </c>
      <c r="L42" s="7"/>
    </row>
    <row r="43" spans="1:12">
      <c r="A43" s="7"/>
      <c r="B43" s="1"/>
      <c r="E43" s="7"/>
      <c r="K43" s="7"/>
      <c r="L43" s="7"/>
    </row>
    <row r="44" spans="1:12">
      <c r="A44" s="7" t="s">
        <v>52</v>
      </c>
      <c r="B44" s="1">
        <f>SUM(B5:B42)</f>
        <v>49371340</v>
      </c>
      <c r="C44" s="1"/>
      <c r="D44" s="8">
        <f>SUM(D5:D42)</f>
        <v>298.99999999999983</v>
      </c>
      <c r="E44" s="8">
        <f>SUM(E5:E42)</f>
        <v>277</v>
      </c>
      <c r="J44">
        <f>SUM(J5:J42)</f>
        <v>0</v>
      </c>
      <c r="K44" s="7"/>
      <c r="L44" s="7">
        <f>SUM(L5:L42)</f>
        <v>0</v>
      </c>
    </row>
    <row r="45" spans="1:12">
      <c r="A45" s="7"/>
      <c r="B45" s="1"/>
      <c r="E45" s="7"/>
      <c r="K45" s="7"/>
      <c r="L45" s="7"/>
    </row>
    <row r="46" spans="1:12">
      <c r="A46" s="7"/>
      <c r="B46" s="1"/>
      <c r="E46" s="26" t="s">
        <v>166</v>
      </c>
      <c r="K46" s="7"/>
      <c r="L46" s="7"/>
    </row>
    <row r="47" spans="1:12">
      <c r="A47" s="7"/>
      <c r="B47" s="1"/>
      <c r="E47" s="7"/>
      <c r="K47" s="7"/>
      <c r="L4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Hamilton - 1792</vt:lpstr>
      <vt:lpstr>Feuil9</vt:lpstr>
      <vt:lpstr>Jefferson</vt:lpstr>
      <vt:lpstr>Hamilton</vt:lpstr>
      <vt:lpstr>Adams</vt:lpstr>
      <vt:lpstr>Webster</vt:lpstr>
      <vt:lpstr>Hill 1940</vt:lpstr>
      <vt:lpstr>Hill 2020</vt:lpstr>
      <vt:lpstr>Alabama paradox</vt:lpstr>
      <vt:lpstr>New states paradox</vt:lpstr>
    </vt:vector>
  </TitlesOfParts>
  <Company>Gannon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Caulfield</dc:creator>
  <cp:lastModifiedBy>FL</cp:lastModifiedBy>
  <dcterms:created xsi:type="dcterms:W3CDTF">2007-10-19T20:37:20Z</dcterms:created>
  <dcterms:modified xsi:type="dcterms:W3CDTF">2025-05-16T13:06:07Z</dcterms:modified>
</cp:coreProperties>
</file>